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요율" sheetId="1" state="visible" r:id="rId3"/>
    <sheet name="직원명부" sheetId="2" state="visible" r:id="rId4"/>
    <sheet name="월요약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<sst xmlns="http://schemas.openxmlformats.org/spreadsheetml/2006/main" count="79" uniqueCount="75">
  <si>
    <r>
      <rPr>
        <b val="true"/>
        <sz val="13"/>
        <rFont val="맑은 고딕"/>
        <family val="0"/>
        <charset val="1"/>
      </rPr>
      <t xml:space="preserve">2026</t>
    </r>
    <r>
      <rPr>
        <b val="true"/>
        <sz val="13"/>
        <rFont val="Noto Sans CJK SC"/>
        <family val="2"/>
      </rPr>
      <t xml:space="preserve">년 요율 </t>
    </r>
    <r>
      <rPr>
        <b val="true"/>
        <sz val="13"/>
        <rFont val="맑은 고딕"/>
        <family val="0"/>
        <charset val="1"/>
      </rPr>
      <t xml:space="preserve">(</t>
    </r>
    <r>
      <rPr>
        <b val="true"/>
        <sz val="13"/>
        <rFont val="Noto Sans CJK SC"/>
        <family val="2"/>
      </rPr>
      <t xml:space="preserve">사업주 부담분</t>
    </r>
    <r>
      <rPr>
        <b val="true"/>
        <sz val="13"/>
        <rFont val="맑은 고딕"/>
        <family val="0"/>
        <charset val="1"/>
      </rPr>
      <t xml:space="preserve">)</t>
    </r>
  </si>
  <si>
    <t xml:space="preserve">항목</t>
  </si>
  <si>
    <t xml:space="preserve">값</t>
  </si>
  <si>
    <t xml:space="preserve">근거</t>
  </si>
  <si>
    <r>
      <rPr>
        <b val="true"/>
        <sz val="10"/>
        <rFont val="Noto Sans CJK SC"/>
        <family val="2"/>
      </rPr>
      <t xml:space="preserve">국민연금 </t>
    </r>
    <r>
      <rPr>
        <b val="true"/>
        <sz val="10"/>
        <rFont val="맑은 고딕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사업주</t>
    </r>
    <r>
      <rPr>
        <b val="true"/>
        <sz val="10"/>
        <rFont val="맑은 고딕"/>
        <family val="0"/>
        <charset val="1"/>
      </rPr>
      <t xml:space="preserve">)</t>
    </r>
  </si>
  <si>
    <r>
      <rPr>
        <sz val="9"/>
        <color rgb="FF666666"/>
        <rFont val="Noto Sans CJK SC"/>
        <family val="2"/>
      </rPr>
      <t xml:space="preserve">총 </t>
    </r>
    <r>
      <rPr>
        <sz val="9"/>
        <color rgb="FF666666"/>
        <rFont val="맑은 고딕"/>
        <family val="0"/>
        <charset val="1"/>
      </rPr>
      <t xml:space="preserve">9.5%</t>
    </r>
    <r>
      <rPr>
        <sz val="9"/>
        <color rgb="FF666666"/>
        <rFont val="Noto Sans CJK SC"/>
        <family val="2"/>
      </rPr>
      <t xml:space="preserve">의 절반</t>
    </r>
    <r>
      <rPr>
        <sz val="9"/>
        <color rgb="FF666666"/>
        <rFont val="맑은 고딕"/>
        <family val="0"/>
        <charset val="1"/>
      </rPr>
      <t xml:space="preserve">. 2026</t>
    </r>
    <r>
      <rPr>
        <sz val="9"/>
        <color rgb="FF666666"/>
        <rFont val="Noto Sans CJK SC"/>
        <family val="2"/>
      </rPr>
      <t xml:space="preserve">년부터 매년 </t>
    </r>
    <r>
      <rPr>
        <sz val="9"/>
        <color rgb="FF666666"/>
        <rFont val="맑은 고딕"/>
        <family val="0"/>
        <charset val="1"/>
      </rPr>
      <t xml:space="preserve">0.5%p</t>
    </r>
    <r>
      <rPr>
        <sz val="9"/>
        <color rgb="FF666666"/>
        <rFont val="Noto Sans CJK SC"/>
        <family val="2"/>
      </rPr>
      <t xml:space="preserve">씩 올라 </t>
    </r>
    <r>
      <rPr>
        <sz val="9"/>
        <color rgb="FF666666"/>
        <rFont val="맑은 고딕"/>
        <family val="0"/>
        <charset val="1"/>
      </rPr>
      <t xml:space="preserve">2033</t>
    </r>
    <r>
      <rPr>
        <sz val="9"/>
        <color rgb="FF666666"/>
        <rFont val="Noto Sans CJK SC"/>
        <family val="2"/>
      </rPr>
      <t xml:space="preserve">년 </t>
    </r>
    <r>
      <rPr>
        <sz val="9"/>
        <color rgb="FF666666"/>
        <rFont val="맑은 고딕"/>
        <family val="0"/>
        <charset val="1"/>
      </rPr>
      <t xml:space="preserve">13%. </t>
    </r>
    <r>
      <rPr>
        <sz val="9"/>
        <color rgb="FF666666"/>
        <rFont val="Noto Sans CJK SC"/>
        <family val="2"/>
      </rPr>
      <t xml:space="preserve">국민연금법 개정</t>
    </r>
    <r>
      <rPr>
        <sz val="9"/>
        <color rgb="FF666666"/>
        <rFont val="맑은 고딕"/>
        <family val="0"/>
        <charset val="1"/>
      </rPr>
      <t xml:space="preserve">(2025)</t>
    </r>
  </si>
  <si>
    <r>
      <rPr>
        <b val="true"/>
        <sz val="10"/>
        <rFont val="Noto Sans CJK SC"/>
        <family val="2"/>
      </rPr>
      <t xml:space="preserve">건강보험 </t>
    </r>
    <r>
      <rPr>
        <b val="true"/>
        <sz val="10"/>
        <rFont val="맑은 고딕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사업주</t>
    </r>
    <r>
      <rPr>
        <b val="true"/>
        <sz val="10"/>
        <rFont val="맑은 고딕"/>
        <family val="0"/>
        <charset val="1"/>
      </rPr>
      <t xml:space="preserve">)</t>
    </r>
  </si>
  <si>
    <r>
      <rPr>
        <sz val="9"/>
        <color rgb="FF666666"/>
        <rFont val="Noto Sans CJK SC"/>
        <family val="2"/>
      </rPr>
      <t xml:space="preserve">총 </t>
    </r>
    <r>
      <rPr>
        <sz val="9"/>
        <color rgb="FF666666"/>
        <rFont val="맑은 고딕"/>
        <family val="0"/>
        <charset val="1"/>
      </rPr>
      <t xml:space="preserve">7.19%</t>
    </r>
    <r>
      <rPr>
        <sz val="9"/>
        <color rgb="FF666666"/>
        <rFont val="Noto Sans CJK SC"/>
        <family val="2"/>
      </rPr>
      <t xml:space="preserve">의 절반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국민건강보험법 시행령</t>
    </r>
  </si>
  <si>
    <r>
      <rPr>
        <b val="true"/>
        <sz val="10"/>
        <rFont val="Noto Sans CJK SC"/>
        <family val="2"/>
      </rPr>
      <t xml:space="preserve">장기요양 </t>
    </r>
    <r>
      <rPr>
        <b val="true"/>
        <sz val="10"/>
        <rFont val="맑은 고딕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건강보험료 대비</t>
    </r>
    <r>
      <rPr>
        <b val="true"/>
        <sz val="10"/>
        <rFont val="맑은 고딕"/>
        <family val="0"/>
        <charset val="1"/>
      </rPr>
      <t xml:space="preserve">)</t>
    </r>
  </si>
  <si>
    <r>
      <rPr>
        <sz val="9"/>
        <color rgb="FF666666"/>
        <rFont val="Noto Sans CJK SC"/>
        <family val="2"/>
      </rPr>
      <t xml:space="preserve">건강보험료 </t>
    </r>
    <r>
      <rPr>
        <sz val="9"/>
        <color rgb="FF666666"/>
        <rFont val="맑은 고딕"/>
        <family val="0"/>
        <charset val="1"/>
      </rPr>
      <t xml:space="preserve">× 13.14% (</t>
    </r>
    <r>
      <rPr>
        <sz val="9"/>
        <color rgb="FF666666"/>
        <rFont val="Noto Sans CJK SC"/>
        <family val="2"/>
      </rPr>
      <t xml:space="preserve">소득 대비로는 </t>
    </r>
    <r>
      <rPr>
        <sz val="9"/>
        <color rgb="FF666666"/>
        <rFont val="맑은 고딕"/>
        <family val="0"/>
        <charset val="1"/>
      </rPr>
      <t xml:space="preserve">0.9448%)</t>
    </r>
  </si>
  <si>
    <r>
      <rPr>
        <b val="true"/>
        <sz val="10"/>
        <rFont val="Noto Sans CJK SC"/>
        <family val="2"/>
      </rPr>
      <t xml:space="preserve">고용보험 실업급여 </t>
    </r>
    <r>
      <rPr>
        <b val="true"/>
        <sz val="10"/>
        <rFont val="맑은 고딕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사업주</t>
    </r>
    <r>
      <rPr>
        <b val="true"/>
        <sz val="10"/>
        <rFont val="맑은 고딕"/>
        <family val="0"/>
        <charset val="1"/>
      </rPr>
      <t xml:space="preserve">)</t>
    </r>
  </si>
  <si>
    <r>
      <rPr>
        <sz val="9"/>
        <color rgb="FF666666"/>
        <rFont val="Noto Sans CJK SC"/>
        <family val="2"/>
      </rPr>
      <t xml:space="preserve">고용보험법 시행령 제</t>
    </r>
    <r>
      <rPr>
        <sz val="9"/>
        <color rgb="FF666666"/>
        <rFont val="맑은 고딕"/>
        <family val="0"/>
        <charset val="1"/>
      </rPr>
      <t xml:space="preserve">12</t>
    </r>
    <r>
      <rPr>
        <sz val="9"/>
        <color rgb="FF666666"/>
        <rFont val="Noto Sans CJK SC"/>
        <family val="2"/>
      </rPr>
      <t xml:space="preserve">조</t>
    </r>
  </si>
  <si>
    <r>
      <rPr>
        <b val="true"/>
        <sz val="10"/>
        <rFont val="Noto Sans CJK SC"/>
        <family val="2"/>
      </rPr>
      <t xml:space="preserve">고용안정</t>
    </r>
    <r>
      <rPr>
        <b val="true"/>
        <sz val="10"/>
        <rFont val="맑은 고딕"/>
        <family val="0"/>
        <charset val="1"/>
      </rPr>
      <t xml:space="preserve">·</t>
    </r>
    <r>
      <rPr>
        <b val="true"/>
        <sz val="10"/>
        <rFont val="Noto Sans CJK SC"/>
        <family val="2"/>
      </rPr>
      <t xml:space="preserve">직업능력개발</t>
    </r>
  </si>
  <si>
    <r>
      <rPr>
        <sz val="9"/>
        <color rgb="FF666666"/>
        <rFont val="맑은 고딕"/>
        <family val="0"/>
        <charset val="1"/>
      </rPr>
      <t xml:space="preserve">150</t>
    </r>
    <r>
      <rPr>
        <sz val="9"/>
        <color rgb="FF666666"/>
        <rFont val="Noto Sans CJK SC"/>
        <family val="2"/>
      </rPr>
      <t xml:space="preserve">인 미만 사업장 </t>
    </r>
    <r>
      <rPr>
        <sz val="9"/>
        <color rgb="FF666666"/>
        <rFont val="맑은 고딕"/>
        <family val="0"/>
        <charset val="1"/>
      </rPr>
      <t xml:space="preserve">0.25%</t>
    </r>
  </si>
  <si>
    <t xml:space="preserve">산재보험료율</t>
  </si>
  <si>
    <r>
      <rPr>
        <sz val="9"/>
        <color rgb="FF666666"/>
        <rFont val="Noto Sans CJK SC"/>
        <family val="2"/>
      </rPr>
      <t xml:space="preserve">음식점업 기준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업종별로 다르니 근로복지공단 고지서의 요율을 넣으세요</t>
    </r>
    <r>
      <rPr>
        <sz val="9"/>
        <color rgb="FF666666"/>
        <rFont val="맑은 고딕"/>
        <family val="0"/>
        <charset val="1"/>
      </rPr>
      <t xml:space="preserve">.</t>
    </r>
  </si>
  <si>
    <r>
      <rPr>
        <b val="true"/>
        <sz val="10"/>
        <rFont val="Noto Sans CJK SC"/>
        <family val="2"/>
      </rPr>
      <t xml:space="preserve">최저임금 </t>
    </r>
    <r>
      <rPr>
        <b val="true"/>
        <sz val="10"/>
        <rFont val="맑은 고딕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시급</t>
    </r>
    <r>
      <rPr>
        <b val="true"/>
        <sz val="10"/>
        <rFont val="맑은 고딕"/>
        <family val="0"/>
        <charset val="1"/>
      </rPr>
      <t xml:space="preserve">)</t>
    </r>
  </si>
  <si>
    <r>
      <rPr>
        <sz val="9"/>
        <color rgb="FF666666"/>
        <rFont val="맑은 고딕"/>
        <family val="0"/>
        <charset val="1"/>
      </rPr>
      <t xml:space="preserve">2026</t>
    </r>
    <r>
      <rPr>
        <sz val="9"/>
        <color rgb="FF666666"/>
        <rFont val="Noto Sans CJK SC"/>
        <family val="2"/>
      </rPr>
      <t xml:space="preserve">년 최저임금 고시</t>
    </r>
  </si>
  <si>
    <t xml:space="preserve">월 평균 주수</t>
  </si>
  <si>
    <t xml:space="preserve">365 ÷ 7 ÷ 12</t>
  </si>
  <si>
    <r>
      <rPr>
        <sz val="9"/>
        <color rgb="FF666666"/>
        <rFont val="Noto Sans CJK SC"/>
        <family val="2"/>
      </rPr>
      <t xml:space="preserve">※ 주 </t>
    </r>
    <r>
      <rPr>
        <sz val="9"/>
        <color rgb="FF666666"/>
        <rFont val="맑은 고딕"/>
        <family val="0"/>
        <charset val="1"/>
      </rPr>
      <t xml:space="preserve">15</t>
    </r>
    <r>
      <rPr>
        <sz val="9"/>
        <color rgb="FF666666"/>
        <rFont val="Noto Sans CJK SC"/>
        <family val="2"/>
      </rPr>
      <t xml:space="preserve">시간</t>
    </r>
    <r>
      <rPr>
        <sz val="9"/>
        <color rgb="FF666666"/>
        <rFont val="맑은 고딕"/>
        <family val="0"/>
        <charset val="1"/>
      </rPr>
      <t xml:space="preserve">(</t>
    </r>
    <r>
      <rPr>
        <sz val="9"/>
        <color rgb="FF666666"/>
        <rFont val="Noto Sans CJK SC"/>
        <family val="2"/>
      </rPr>
      <t xml:space="preserve">월 </t>
    </r>
    <r>
      <rPr>
        <sz val="9"/>
        <color rgb="FF666666"/>
        <rFont val="맑은 고딕"/>
        <family val="0"/>
        <charset val="1"/>
      </rPr>
      <t xml:space="preserve">60</t>
    </r>
    <r>
      <rPr>
        <sz val="9"/>
        <color rgb="FF666666"/>
        <rFont val="Noto Sans CJK SC"/>
        <family val="2"/>
      </rPr>
      <t xml:space="preserve">시간</t>
    </r>
    <r>
      <rPr>
        <sz val="9"/>
        <color rgb="FF666666"/>
        <rFont val="맑은 고딕"/>
        <family val="0"/>
        <charset val="1"/>
      </rPr>
      <t xml:space="preserve">) </t>
    </r>
    <r>
      <rPr>
        <sz val="9"/>
        <color rgb="FF666666"/>
        <rFont val="Noto Sans CJK SC"/>
        <family val="2"/>
      </rPr>
      <t xml:space="preserve">미만 근로자는 주휴수당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퇴직금 대상이 아니고 국민연금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건강보험 가입 대상도 아닙니다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이 서식은 그 기준을 그대로 반영합니다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법정 기준을 옮긴 것이지 권유가 아닙니다</t>
    </r>
    <r>
      <rPr>
        <sz val="9"/>
        <color rgb="FF666666"/>
        <rFont val="맑은 고딕"/>
        <family val="0"/>
        <charset val="1"/>
      </rPr>
      <t xml:space="preserve">.</t>
    </r>
  </si>
  <si>
    <r>
      <rPr>
        <sz val="9"/>
        <color rgb="FF666666"/>
        <rFont val="맑은 고딕"/>
        <family val="0"/>
        <charset val="1"/>
      </rPr>
      <t xml:space="preserve">※ 4</t>
    </r>
    <r>
      <rPr>
        <sz val="9"/>
        <color rgb="FF666666"/>
        <rFont val="Noto Sans CJK SC"/>
        <family val="2"/>
      </rPr>
      <t xml:space="preserve">대보험은 근로자도 같은 금액을 부담합니다</t>
    </r>
    <r>
      <rPr>
        <sz val="9"/>
        <color rgb="FF666666"/>
        <rFont val="맑은 고딕"/>
        <family val="0"/>
        <charset val="1"/>
      </rPr>
      <t xml:space="preserve">(</t>
    </r>
    <r>
      <rPr>
        <sz val="9"/>
        <color rgb="FF666666"/>
        <rFont val="Noto Sans CJK SC"/>
        <family val="2"/>
      </rPr>
      <t xml:space="preserve">산재는 전액 사업주</t>
    </r>
    <r>
      <rPr>
        <sz val="9"/>
        <color rgb="FF666666"/>
        <rFont val="맑은 고딕"/>
        <family val="0"/>
        <charset val="1"/>
      </rPr>
      <t xml:space="preserve">). </t>
    </r>
    <r>
      <rPr>
        <sz val="9"/>
        <color rgb="FF666666"/>
        <rFont val="Noto Sans CJK SC"/>
        <family val="2"/>
      </rPr>
      <t xml:space="preserve">이 표는 사업주 부담분만 계산합니다</t>
    </r>
    <r>
      <rPr>
        <sz val="9"/>
        <color rgb="FF666666"/>
        <rFont val="맑은 고딕"/>
        <family val="0"/>
        <charset val="1"/>
      </rPr>
      <t xml:space="preserve">.</t>
    </r>
  </si>
  <si>
    <r>
      <rPr>
        <sz val="9"/>
        <color rgb="FF666666"/>
        <rFont val="맑은 고딕"/>
        <family val="0"/>
        <charset val="1"/>
      </rPr>
      <t xml:space="preserve">· </t>
    </r>
    <r>
      <rPr>
        <sz val="9"/>
        <color rgb="FF666666"/>
        <rFont val="Noto Sans CJK SC"/>
        <family val="2"/>
      </rPr>
      <t xml:space="preserve">주휴수당 — 근로기준법 제</t>
    </r>
    <r>
      <rPr>
        <sz val="9"/>
        <color rgb="FF666666"/>
        <rFont val="맑은 고딕"/>
        <family val="0"/>
        <charset val="1"/>
      </rPr>
      <t xml:space="preserve">55</t>
    </r>
    <r>
      <rPr>
        <sz val="9"/>
        <color rgb="FF666666"/>
        <rFont val="Noto Sans CJK SC"/>
        <family val="2"/>
      </rPr>
      <t xml:space="preserve">조 및 시행령 제</t>
    </r>
    <r>
      <rPr>
        <sz val="9"/>
        <color rgb="FF666666"/>
        <rFont val="맑은 고딕"/>
        <family val="0"/>
        <charset val="1"/>
      </rPr>
      <t xml:space="preserve">30</t>
    </r>
    <r>
      <rPr>
        <sz val="9"/>
        <color rgb="FF666666"/>
        <rFont val="Noto Sans CJK SC"/>
        <family val="2"/>
      </rPr>
      <t xml:space="preserve">조 </t>
    </r>
    <r>
      <rPr>
        <sz val="9"/>
        <color rgb="FF666666"/>
        <rFont val="맑은 고딕"/>
        <family val="0"/>
        <charset val="1"/>
      </rPr>
      <t xml:space="preserve">/ </t>
    </r>
    <r>
      <rPr>
        <sz val="9"/>
        <color rgb="FF666666"/>
        <rFont val="Noto Sans CJK SC"/>
        <family val="2"/>
      </rPr>
      <t xml:space="preserve">연장근로 가산 — 같은 법 제</t>
    </r>
    <r>
      <rPr>
        <sz val="9"/>
        <color rgb="FF666666"/>
        <rFont val="맑은 고딕"/>
        <family val="0"/>
        <charset val="1"/>
      </rPr>
      <t xml:space="preserve">56</t>
    </r>
    <r>
      <rPr>
        <sz val="9"/>
        <color rgb="FF666666"/>
        <rFont val="Noto Sans CJK SC"/>
        <family val="2"/>
      </rPr>
      <t xml:space="preserve">조</t>
    </r>
  </si>
  <si>
    <r>
      <rPr>
        <sz val="9"/>
        <color rgb="FF666666"/>
        <rFont val="맑은 고딕"/>
        <family val="0"/>
        <charset val="1"/>
      </rPr>
      <t xml:space="preserve">· </t>
    </r>
    <r>
      <rPr>
        <sz val="9"/>
        <color rgb="FF666666"/>
        <rFont val="Noto Sans CJK SC"/>
        <family val="2"/>
      </rPr>
      <t xml:space="preserve">퇴직급여 — 근로자퇴직급여 보장법 제</t>
    </r>
    <r>
      <rPr>
        <sz val="9"/>
        <color rgb="FF666666"/>
        <rFont val="맑은 고딕"/>
        <family val="0"/>
        <charset val="1"/>
      </rPr>
      <t xml:space="preserve">8</t>
    </r>
    <r>
      <rPr>
        <sz val="9"/>
        <color rgb="FF666666"/>
        <rFont val="Noto Sans CJK SC"/>
        <family val="2"/>
      </rPr>
      <t xml:space="preserve">조 </t>
    </r>
    <r>
      <rPr>
        <sz val="9"/>
        <color rgb="FF666666"/>
        <rFont val="맑은 고딕"/>
        <family val="0"/>
        <charset val="1"/>
      </rPr>
      <t xml:space="preserve">(1</t>
    </r>
    <r>
      <rPr>
        <sz val="9"/>
        <color rgb="FF666666"/>
        <rFont val="Noto Sans CJK SC"/>
        <family val="2"/>
      </rPr>
      <t xml:space="preserve">년 이상</t>
    </r>
    <r>
      <rPr>
        <sz val="9"/>
        <color rgb="FF666666"/>
        <rFont val="맑은 고딕"/>
        <family val="0"/>
        <charset val="1"/>
      </rPr>
      <t xml:space="preserve">, </t>
    </r>
    <r>
      <rPr>
        <sz val="9"/>
        <color rgb="FF666666"/>
        <rFont val="Noto Sans CJK SC"/>
        <family val="2"/>
      </rPr>
      <t xml:space="preserve">주 </t>
    </r>
    <r>
      <rPr>
        <sz val="9"/>
        <color rgb="FF666666"/>
        <rFont val="맑은 고딕"/>
        <family val="0"/>
        <charset val="1"/>
      </rPr>
      <t xml:space="preserve">15</t>
    </r>
    <r>
      <rPr>
        <sz val="9"/>
        <color rgb="FF666666"/>
        <rFont val="Noto Sans CJK SC"/>
        <family val="2"/>
      </rPr>
      <t xml:space="preserve">시간 이상</t>
    </r>
    <r>
      <rPr>
        <sz val="9"/>
        <color rgb="FF666666"/>
        <rFont val="맑은 고딕"/>
        <family val="0"/>
        <charset val="1"/>
      </rPr>
      <t xml:space="preserve">)</t>
    </r>
  </si>
  <si>
    <r>
      <rPr>
        <sz val="9"/>
        <color rgb="FF666666"/>
        <rFont val="맑은 고딕"/>
        <family val="0"/>
        <charset val="1"/>
      </rPr>
      <t xml:space="preserve">· </t>
    </r>
    <r>
      <rPr>
        <sz val="9"/>
        <color rgb="FF666666"/>
        <rFont val="Noto Sans CJK SC"/>
        <family val="2"/>
      </rPr>
      <t xml:space="preserve">기준일 </t>
    </r>
    <r>
      <rPr>
        <sz val="9"/>
        <color rgb="FF666666"/>
        <rFont val="맑은 고딕"/>
        <family val="0"/>
        <charset val="1"/>
      </rPr>
      <t xml:space="preserve">2026-09-22 · </t>
    </r>
    <r>
      <rPr>
        <sz val="9"/>
        <color rgb="FF666666"/>
        <rFont val="Noto Sans CJK SC"/>
        <family val="2"/>
      </rPr>
      <t xml:space="preserve">같은 계산</t>
    </r>
    <r>
      <rPr>
        <sz val="9"/>
        <color rgb="FF666666"/>
        <rFont val="맑은 고딕"/>
        <family val="0"/>
        <charset val="1"/>
      </rPr>
      <t xml:space="preserve">: baedalcalc.kr/</t>
    </r>
    <r>
      <rPr>
        <sz val="9"/>
        <color rgb="FF666666"/>
        <rFont val="Noto Sans CJK SC"/>
        <family val="2"/>
      </rPr>
      <t xml:space="preserve">인건비계산기</t>
    </r>
  </si>
  <si>
    <r>
      <rPr>
        <b val="true"/>
        <sz val="13"/>
        <rFont val="Noto Sans CJK SC"/>
        <family val="2"/>
      </rPr>
      <t xml:space="preserve">직원명부 — 노란 칸</t>
    </r>
    <r>
      <rPr>
        <b val="true"/>
        <sz val="13"/>
        <rFont val="맑은 고딕"/>
        <family val="0"/>
        <charset val="1"/>
      </rPr>
      <t xml:space="preserve">(A~E)</t>
    </r>
    <r>
      <rPr>
        <b val="true"/>
        <sz val="13"/>
        <rFont val="Noto Sans CJK SC"/>
        <family val="2"/>
      </rPr>
      <t xml:space="preserve">만 채우면 월 인건비가 전부 나옵니다</t>
    </r>
    <r>
      <rPr>
        <b val="true"/>
        <sz val="13"/>
        <rFont val="맑은 고딕"/>
        <family val="0"/>
        <charset val="1"/>
      </rPr>
      <t xml:space="preserve">.</t>
    </r>
  </si>
  <si>
    <t xml:space="preserve">이름</t>
  </si>
  <si>
    <t xml:space="preserve">생년월일</t>
  </si>
  <si>
    <t xml:space="preserve">입사일</t>
  </si>
  <si>
    <t xml:space="preserve">시급</t>
  </si>
  <si>
    <t xml:space="preserve">주 소정
근로시간</t>
  </si>
  <si>
    <t xml:space="preserve">주휴시간</t>
  </si>
  <si>
    <t xml:space="preserve">주 연장
시간</t>
  </si>
  <si>
    <t xml:space="preserve">주급</t>
  </si>
  <si>
    <t xml:space="preserve">월 급여</t>
  </si>
  <si>
    <t xml:space="preserve">월 근로시간</t>
  </si>
  <si>
    <t xml:space="preserve">국민연금</t>
  </si>
  <si>
    <t xml:space="preserve">건강보험</t>
  </si>
  <si>
    <t xml:space="preserve">장기요양</t>
  </si>
  <si>
    <t xml:space="preserve">고용보험</t>
  </si>
  <si>
    <t xml:space="preserve">산재보험</t>
  </si>
  <si>
    <t xml:space="preserve">사업주
부담계</t>
  </si>
  <si>
    <t xml:space="preserve">퇴직충당금</t>
  </si>
  <si>
    <t xml:space="preserve">월 총비용</t>
  </si>
  <si>
    <t xml:space="preserve">실질 시급</t>
  </si>
  <si>
    <t xml:space="preserve">김민수</t>
  </si>
  <si>
    <t xml:space="preserve">1998-03-14</t>
  </si>
  <si>
    <t xml:space="preserve">2025-06-01</t>
  </si>
  <si>
    <t xml:space="preserve">이서연</t>
  </si>
  <si>
    <t xml:space="preserve">2002-11-02</t>
  </si>
  <si>
    <t xml:space="preserve">2026-02-10</t>
  </si>
  <si>
    <t xml:space="preserve">박지훈</t>
  </si>
  <si>
    <t xml:space="preserve">2003-07-21</t>
  </si>
  <si>
    <t xml:space="preserve">2026-05-06</t>
  </si>
  <si>
    <t xml:space="preserve">합계</t>
  </si>
  <si>
    <r>
      <rPr>
        <sz val="9"/>
        <color rgb="FF666666"/>
        <rFont val="Noto Sans CJK SC"/>
        <family val="2"/>
      </rPr>
      <t xml:space="preserve">※ 주급 </t>
    </r>
    <r>
      <rPr>
        <sz val="9"/>
        <color rgb="FF666666"/>
        <rFont val="맑은 고딕"/>
        <family val="0"/>
        <charset val="1"/>
      </rPr>
      <t xml:space="preserve">= (</t>
    </r>
    <r>
      <rPr>
        <sz val="9"/>
        <color rgb="FF666666"/>
        <rFont val="Noto Sans CJK SC"/>
        <family val="2"/>
      </rPr>
      <t xml:space="preserve">소정근로시간 </t>
    </r>
    <r>
      <rPr>
        <sz val="9"/>
        <color rgb="FF666666"/>
        <rFont val="맑은 고딕"/>
        <family val="0"/>
        <charset val="1"/>
      </rPr>
      <t xml:space="preserve">+ </t>
    </r>
    <r>
      <rPr>
        <sz val="9"/>
        <color rgb="FF666666"/>
        <rFont val="Noto Sans CJK SC"/>
        <family val="2"/>
      </rPr>
      <t xml:space="preserve">주휴시간 </t>
    </r>
    <r>
      <rPr>
        <sz val="9"/>
        <color rgb="FF666666"/>
        <rFont val="맑은 고딕"/>
        <family val="0"/>
        <charset val="1"/>
      </rPr>
      <t xml:space="preserve">+ </t>
    </r>
    <r>
      <rPr>
        <sz val="9"/>
        <color rgb="FF666666"/>
        <rFont val="Noto Sans CJK SC"/>
        <family val="2"/>
      </rPr>
      <t xml:space="preserve">연장시간</t>
    </r>
    <r>
      <rPr>
        <sz val="9"/>
        <color rgb="FF666666"/>
        <rFont val="맑은 고딕"/>
        <family val="0"/>
        <charset val="1"/>
      </rPr>
      <t xml:space="preserve">×1.5) × </t>
    </r>
    <r>
      <rPr>
        <sz val="9"/>
        <color rgb="FF666666"/>
        <rFont val="Noto Sans CJK SC"/>
        <family val="2"/>
      </rPr>
      <t xml:space="preserve">시급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주 </t>
    </r>
    <r>
      <rPr>
        <sz val="9"/>
        <color rgb="FF666666"/>
        <rFont val="맑은 고딕"/>
        <family val="0"/>
        <charset val="1"/>
      </rPr>
      <t xml:space="preserve">40</t>
    </r>
    <r>
      <rPr>
        <sz val="9"/>
        <color rgb="FF666666"/>
        <rFont val="Noto Sans CJK SC"/>
        <family val="2"/>
      </rPr>
      <t xml:space="preserve">시간 초과분은 통상임금의 </t>
    </r>
    <r>
      <rPr>
        <sz val="9"/>
        <color rgb="FF666666"/>
        <rFont val="맑은 고딕"/>
        <family val="0"/>
        <charset val="1"/>
      </rPr>
      <t xml:space="preserve">1.5</t>
    </r>
    <r>
      <rPr>
        <sz val="9"/>
        <color rgb="FF666666"/>
        <rFont val="Noto Sans CJK SC"/>
        <family val="2"/>
      </rPr>
      <t xml:space="preserve">배입니다</t>
    </r>
    <r>
      <rPr>
        <sz val="9"/>
        <color rgb="FF666666"/>
        <rFont val="맑은 고딕"/>
        <family val="0"/>
        <charset val="1"/>
      </rPr>
      <t xml:space="preserve">(</t>
    </r>
    <r>
      <rPr>
        <sz val="9"/>
        <color rgb="FF666666"/>
        <rFont val="Noto Sans CJK SC"/>
        <family val="2"/>
      </rPr>
      <t xml:space="preserve">근로기준법 제</t>
    </r>
    <r>
      <rPr>
        <sz val="9"/>
        <color rgb="FF666666"/>
        <rFont val="맑은 고딕"/>
        <family val="0"/>
        <charset val="1"/>
      </rPr>
      <t xml:space="preserve">56</t>
    </r>
    <r>
      <rPr>
        <sz val="9"/>
        <color rgb="FF666666"/>
        <rFont val="Noto Sans CJK SC"/>
        <family val="2"/>
      </rPr>
      <t xml:space="preserve">조</t>
    </r>
    <r>
      <rPr>
        <sz val="9"/>
        <color rgb="FF666666"/>
        <rFont val="맑은 고딕"/>
        <family val="0"/>
        <charset val="1"/>
      </rPr>
      <t xml:space="preserve">).</t>
    </r>
  </si>
  <si>
    <r>
      <rPr>
        <sz val="9"/>
        <color rgb="FF666666"/>
        <rFont val="Noto Sans CJK SC"/>
        <family val="2"/>
      </rPr>
      <t xml:space="preserve">※ 주 </t>
    </r>
    <r>
      <rPr>
        <sz val="9"/>
        <color rgb="FF666666"/>
        <rFont val="맑은 고딕"/>
        <family val="0"/>
        <charset val="1"/>
      </rPr>
      <t xml:space="preserve">15</t>
    </r>
    <r>
      <rPr>
        <sz val="9"/>
        <color rgb="FF666666"/>
        <rFont val="Noto Sans CJK SC"/>
        <family val="2"/>
      </rPr>
      <t xml:space="preserve">시간 미만은 주휴시간 </t>
    </r>
    <r>
      <rPr>
        <sz val="9"/>
        <color rgb="FF666666"/>
        <rFont val="맑은 고딕"/>
        <family val="0"/>
        <charset val="1"/>
      </rPr>
      <t xml:space="preserve">0, </t>
    </r>
    <r>
      <rPr>
        <sz val="9"/>
        <color rgb="FF666666"/>
        <rFont val="Noto Sans CJK SC"/>
        <family val="2"/>
      </rPr>
      <t xml:space="preserve">국민연금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건강보험 </t>
    </r>
    <r>
      <rPr>
        <sz val="9"/>
        <color rgb="FF666666"/>
        <rFont val="맑은 고딕"/>
        <family val="0"/>
        <charset val="1"/>
      </rPr>
      <t xml:space="preserve">0, </t>
    </r>
    <r>
      <rPr>
        <sz val="9"/>
        <color rgb="FF666666"/>
        <rFont val="Noto Sans CJK SC"/>
        <family val="2"/>
      </rPr>
      <t xml:space="preserve">퇴직충당금 </t>
    </r>
    <r>
      <rPr>
        <sz val="9"/>
        <color rgb="FF666666"/>
        <rFont val="맑은 고딕"/>
        <family val="0"/>
        <charset val="1"/>
      </rPr>
      <t xml:space="preserve">0</t>
    </r>
    <r>
      <rPr>
        <sz val="9"/>
        <color rgb="FF666666"/>
        <rFont val="Noto Sans CJK SC"/>
        <family val="2"/>
      </rPr>
      <t xml:space="preserve">으로 자동 처리됩니다</t>
    </r>
    <r>
      <rPr>
        <sz val="9"/>
        <color rgb="FF666666"/>
        <rFont val="맑은 고딕"/>
        <family val="0"/>
        <charset val="1"/>
      </rPr>
      <t xml:space="preserve">.</t>
    </r>
  </si>
  <si>
    <r>
      <rPr>
        <sz val="9"/>
        <color rgb="FF666666"/>
        <rFont val="맑은 고딕"/>
        <family val="0"/>
        <charset val="1"/>
      </rPr>
      <t xml:space="preserve">※ '</t>
    </r>
    <r>
      <rPr>
        <sz val="9"/>
        <color rgb="FF666666"/>
        <rFont val="Noto Sans CJK SC"/>
        <family val="2"/>
      </rPr>
      <t xml:space="preserve">실질 시급</t>
    </r>
    <r>
      <rPr>
        <sz val="9"/>
        <color rgb="FF666666"/>
        <rFont val="맑은 고딕"/>
        <family val="0"/>
        <charset val="1"/>
      </rPr>
      <t xml:space="preserve">'</t>
    </r>
    <r>
      <rPr>
        <sz val="9"/>
        <color rgb="FF666666"/>
        <rFont val="Noto Sans CJK SC"/>
        <family val="2"/>
      </rPr>
      <t xml:space="preserve">은 </t>
    </r>
    <r>
      <rPr>
        <sz val="9"/>
        <color rgb="FF666666"/>
        <rFont val="맑은 고딕"/>
        <family val="0"/>
        <charset val="1"/>
      </rPr>
      <t xml:space="preserve">4</t>
    </r>
    <r>
      <rPr>
        <sz val="9"/>
        <color rgb="FF666666"/>
        <rFont val="Noto Sans CJK SC"/>
        <family val="2"/>
      </rPr>
      <t xml:space="preserve">대보험과 퇴직충당금까지 넣었을 때 한 시간이 실제로 얼마인지입니다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시급 </t>
    </r>
    <r>
      <rPr>
        <sz val="9"/>
        <color rgb="FF666666"/>
        <rFont val="맑은 고딕"/>
        <family val="0"/>
        <charset val="1"/>
      </rPr>
      <t xml:space="preserve">10,320</t>
    </r>
    <r>
      <rPr>
        <sz val="9"/>
        <color rgb="FF666666"/>
        <rFont val="Noto Sans CJK SC"/>
        <family val="2"/>
      </rPr>
      <t xml:space="preserve">원이 사장님에게는 얼마인지 여기서 보입니다</t>
    </r>
    <r>
      <rPr>
        <sz val="9"/>
        <color rgb="FF666666"/>
        <rFont val="맑은 고딕"/>
        <family val="0"/>
        <charset val="1"/>
      </rPr>
      <t xml:space="preserve">.</t>
    </r>
  </si>
  <si>
    <r>
      <rPr>
        <sz val="9"/>
        <color rgb="FF666666"/>
        <rFont val="Noto Sans CJK SC"/>
        <family val="2"/>
      </rPr>
      <t xml:space="preserve">※ 퇴직충당금은 </t>
    </r>
    <r>
      <rPr>
        <sz val="9"/>
        <color rgb="FF666666"/>
        <rFont val="맑은 고딕"/>
        <family val="0"/>
        <charset val="1"/>
      </rPr>
      <t xml:space="preserve">1</t>
    </r>
    <r>
      <rPr>
        <sz val="9"/>
        <color rgb="FF666666"/>
        <rFont val="Noto Sans CJK SC"/>
        <family val="2"/>
      </rPr>
      <t xml:space="preserve">년 미만 퇴사 시 지급 의무가 없지만</t>
    </r>
    <r>
      <rPr>
        <sz val="9"/>
        <color rgb="FF666666"/>
        <rFont val="맑은 고딕"/>
        <family val="0"/>
        <charset val="1"/>
      </rPr>
      <t xml:space="preserve">, </t>
    </r>
    <r>
      <rPr>
        <sz val="9"/>
        <color rgb="FF666666"/>
        <rFont val="Noto Sans CJK SC"/>
        <family val="2"/>
      </rPr>
      <t xml:space="preserve">미리 쌓아두지 않으면 </t>
    </r>
    <r>
      <rPr>
        <sz val="9"/>
        <color rgb="FF666666"/>
        <rFont val="맑은 고딕"/>
        <family val="0"/>
        <charset val="1"/>
      </rPr>
      <t xml:space="preserve">1</t>
    </r>
    <r>
      <rPr>
        <sz val="9"/>
        <color rgb="FF666666"/>
        <rFont val="Noto Sans CJK SC"/>
        <family val="2"/>
      </rPr>
      <t xml:space="preserve">년째 되는 달에 한꺼번에 나갑니다</t>
    </r>
    <r>
      <rPr>
        <sz val="9"/>
        <color rgb="FF666666"/>
        <rFont val="맑은 고딕"/>
        <family val="0"/>
        <charset val="1"/>
      </rPr>
      <t xml:space="preserve">.</t>
    </r>
  </si>
  <si>
    <r>
      <rPr>
        <sz val="9"/>
        <color rgb="FF666666"/>
        <rFont val="Noto Sans CJK SC"/>
        <family val="2"/>
      </rPr>
      <t xml:space="preserve">※ 근로기준법 제</t>
    </r>
    <r>
      <rPr>
        <sz val="9"/>
        <color rgb="FF666666"/>
        <rFont val="맑은 고딕"/>
        <family val="0"/>
        <charset val="1"/>
      </rPr>
      <t xml:space="preserve">48</t>
    </r>
    <r>
      <rPr>
        <sz val="9"/>
        <color rgb="FF666666"/>
        <rFont val="Noto Sans CJK SC"/>
        <family val="2"/>
      </rPr>
      <t xml:space="preserve">조의 임금대장은 이 표와 별개입니다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임금대장에는 성명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생년월일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고용연월일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근로일수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근로시간수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연장</t>
    </r>
    <r>
      <rPr>
        <sz val="9"/>
        <color rgb="FF666666"/>
        <rFont val="맑은 고딕"/>
        <family val="0"/>
        <charset val="1"/>
      </rPr>
      <t xml:space="preserve">/</t>
    </r>
    <r>
      <rPr>
        <sz val="9"/>
        <color rgb="FF666666"/>
        <rFont val="Noto Sans CJK SC"/>
        <family val="2"/>
      </rPr>
      <t xml:space="preserve">야간</t>
    </r>
    <r>
      <rPr>
        <sz val="9"/>
        <color rgb="FF666666"/>
        <rFont val="맑은 고딕"/>
        <family val="0"/>
        <charset val="1"/>
      </rPr>
      <t xml:space="preserve">/</t>
    </r>
    <r>
      <rPr>
        <sz val="9"/>
        <color rgb="FF666666"/>
        <rFont val="Noto Sans CJK SC"/>
        <family val="2"/>
      </rPr>
      <t xml:space="preserve">휴일 근로시간수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수당별 금액을 적어야 합니다</t>
    </r>
    <r>
      <rPr>
        <sz val="9"/>
        <color rgb="FF666666"/>
        <rFont val="맑은 고딕"/>
        <family val="0"/>
        <charset val="1"/>
      </rPr>
      <t xml:space="preserve">.</t>
    </r>
  </si>
  <si>
    <t xml:space="preserve">범례</t>
  </si>
  <si>
    <r>
      <rPr>
        <sz val="9"/>
        <color rgb="FF666666"/>
        <rFont val="Noto Sans CJK SC"/>
        <family val="2"/>
      </rPr>
      <t xml:space="preserve">노란 칸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파란 글씨 </t>
    </r>
    <r>
      <rPr>
        <sz val="9"/>
        <color rgb="FF666666"/>
        <rFont val="맑은 고딕"/>
        <family val="0"/>
        <charset val="1"/>
      </rPr>
      <t xml:space="preserve">= </t>
    </r>
    <r>
      <rPr>
        <sz val="9"/>
        <color rgb="FF666666"/>
        <rFont val="Noto Sans CJK SC"/>
        <family val="2"/>
      </rPr>
      <t xml:space="preserve">직접 입력하는 칸 </t>
    </r>
    <r>
      <rPr>
        <sz val="9"/>
        <color rgb="FF666666"/>
        <rFont val="맑은 고딕"/>
        <family val="0"/>
        <charset val="1"/>
      </rPr>
      <t xml:space="preserve">/ </t>
    </r>
    <r>
      <rPr>
        <sz val="9"/>
        <color rgb="FF666666"/>
        <rFont val="Noto Sans CJK SC"/>
        <family val="2"/>
      </rPr>
      <t xml:space="preserve">검은 글씨 </t>
    </r>
    <r>
      <rPr>
        <sz val="9"/>
        <color rgb="FF666666"/>
        <rFont val="맑은 고딕"/>
        <family val="0"/>
        <charset val="1"/>
      </rPr>
      <t xml:space="preserve">= </t>
    </r>
    <r>
      <rPr>
        <sz val="9"/>
        <color rgb="FF666666"/>
        <rFont val="Noto Sans CJK SC"/>
        <family val="2"/>
      </rPr>
      <t xml:space="preserve">수식 </t>
    </r>
    <r>
      <rPr>
        <sz val="9"/>
        <color rgb="FF666666"/>
        <rFont val="맑은 고딕"/>
        <family val="0"/>
        <charset val="1"/>
      </rPr>
      <t xml:space="preserve">(</t>
    </r>
    <r>
      <rPr>
        <sz val="9"/>
        <color rgb="FF666666"/>
        <rFont val="Noto Sans CJK SC"/>
        <family val="2"/>
      </rPr>
      <t xml:space="preserve">건드리지 마세요</t>
    </r>
    <r>
      <rPr>
        <sz val="9"/>
        <color rgb="FF666666"/>
        <rFont val="맑은 고딕"/>
        <family val="0"/>
        <charset val="1"/>
      </rPr>
      <t xml:space="preserve">) / </t>
    </r>
    <r>
      <rPr>
        <sz val="9"/>
        <color rgb="FF666666"/>
        <rFont val="Noto Sans CJK SC"/>
        <family val="2"/>
      </rPr>
      <t xml:space="preserve">초록 글씨 </t>
    </r>
    <r>
      <rPr>
        <sz val="9"/>
        <color rgb="FF666666"/>
        <rFont val="맑은 고딕"/>
        <family val="0"/>
        <charset val="1"/>
      </rPr>
      <t xml:space="preserve">= </t>
    </r>
    <r>
      <rPr>
        <sz val="9"/>
        <color rgb="FF666666"/>
        <rFont val="Noto Sans CJK SC"/>
        <family val="2"/>
      </rPr>
      <t xml:space="preserve">다른 시트 값</t>
    </r>
  </si>
  <si>
    <t xml:space="preserve">월요약</t>
  </si>
  <si>
    <t xml:space="preserve">금액</t>
  </si>
  <si>
    <t xml:space="preserve">매출 대비</t>
  </si>
  <si>
    <t xml:space="preserve">설명</t>
  </si>
  <si>
    <r>
      <rPr>
        <b val="true"/>
        <sz val="10"/>
        <rFont val="Noto Sans CJK SC"/>
        <family val="2"/>
      </rPr>
      <t xml:space="preserve">월 매출 </t>
    </r>
    <r>
      <rPr>
        <b val="true"/>
        <sz val="10"/>
        <rFont val="맑은 고딕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직접 입력</t>
    </r>
    <r>
      <rPr>
        <b val="true"/>
        <sz val="10"/>
        <rFont val="맑은 고딕"/>
        <family val="0"/>
        <charset val="1"/>
      </rPr>
      <t xml:space="preserve">)</t>
    </r>
  </si>
  <si>
    <t xml:space="preserve">이 달 총매출을 넣으면 인건비 비율이 나옵니다</t>
  </si>
  <si>
    <t xml:space="preserve">인원</t>
  </si>
  <si>
    <t xml:space="preserve">급여 합계</t>
  </si>
  <si>
    <r>
      <rPr>
        <sz val="9"/>
        <color rgb="FF666666"/>
        <rFont val="Noto Sans CJK SC"/>
        <family val="2"/>
      </rPr>
      <t xml:space="preserve">주휴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연장수당 포함</t>
    </r>
  </si>
  <si>
    <r>
      <rPr>
        <b val="true"/>
        <sz val="10"/>
        <rFont val="맑은 고딕"/>
        <family val="0"/>
        <charset val="1"/>
      </rPr>
      <t xml:space="preserve">4</t>
    </r>
    <r>
      <rPr>
        <b val="true"/>
        <sz val="10"/>
        <rFont val="Noto Sans CJK SC"/>
        <family val="2"/>
      </rPr>
      <t xml:space="preserve">대보험 사업주 부담</t>
    </r>
  </si>
  <si>
    <t xml:space="preserve">월 총 인건비</t>
  </si>
  <si>
    <r>
      <rPr>
        <sz val="9"/>
        <color rgb="FF666666"/>
        <rFont val="Noto Sans CJK SC"/>
        <family val="2"/>
      </rPr>
      <t xml:space="preserve">정산표 월요약의 </t>
    </r>
    <r>
      <rPr>
        <sz val="9"/>
        <color rgb="FF666666"/>
        <rFont val="맑은 고딕"/>
        <family val="0"/>
        <charset val="1"/>
      </rPr>
      <t xml:space="preserve">'</t>
    </r>
    <r>
      <rPr>
        <sz val="9"/>
        <color rgb="FF666666"/>
        <rFont val="Noto Sans CJK SC"/>
        <family val="2"/>
      </rPr>
      <t xml:space="preserve">인건비</t>
    </r>
    <r>
      <rPr>
        <sz val="9"/>
        <color rgb="FF666666"/>
        <rFont val="맑은 고딕"/>
        <family val="0"/>
        <charset val="1"/>
      </rPr>
      <t xml:space="preserve">'</t>
    </r>
    <r>
      <rPr>
        <sz val="9"/>
        <color rgb="FF666666"/>
        <rFont val="Noto Sans CJK SC"/>
        <family val="2"/>
      </rPr>
      <t xml:space="preserve">에 이 값을 넣으세요</t>
    </r>
  </si>
  <si>
    <r>
      <rPr>
        <sz val="9"/>
        <color rgb="FF666666"/>
        <rFont val="Noto Sans CJK SC"/>
        <family val="2"/>
      </rPr>
      <t xml:space="preserve">※ 음식점 인건비 비율은 보통 매출의 </t>
    </r>
    <r>
      <rPr>
        <sz val="9"/>
        <color rgb="FF666666"/>
        <rFont val="맑은 고딕"/>
        <family val="0"/>
        <charset val="1"/>
      </rPr>
      <t xml:space="preserve">25~30%</t>
    </r>
    <r>
      <rPr>
        <sz val="9"/>
        <color rgb="FF666666"/>
        <rFont val="Noto Sans CJK SC"/>
        <family val="2"/>
      </rPr>
      <t xml:space="preserve">입니다</t>
    </r>
    <r>
      <rPr>
        <sz val="9"/>
        <color rgb="FF666666"/>
        <rFont val="맑은 고딕"/>
        <family val="0"/>
        <charset val="1"/>
      </rPr>
      <t xml:space="preserve">. 35%</t>
    </r>
    <r>
      <rPr>
        <sz val="9"/>
        <color rgb="FF666666"/>
        <rFont val="Noto Sans CJK SC"/>
        <family val="2"/>
      </rPr>
      <t xml:space="preserve">를 넘으면 인원이나 영업시간을 다시 봐야 합니다</t>
    </r>
    <r>
      <rPr>
        <sz val="9"/>
        <color rgb="FF666666"/>
        <rFont val="맑은 고딕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</si>
</sst>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%"/>
    <numFmt numFmtId="166" formatCode="0.000%"/>
    <numFmt numFmtId="167" formatCode="#,##0;\-#,##0;\-"/>
    <numFmt numFmtId="168" formatCode="0.000000"/>
    <numFmt numFmtId="169" formatCode="#,##0.##"/>
    <numFmt numFmtId="170" formatCode="0.##"/>
    <numFmt numFmtId="171" formatCode="0.#"/>
    <numFmt numFmtId="172" formatCode="#,##0\명"/>
    <numFmt numFmtId="173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맑은 고딕"/>
      <family val="0"/>
      <charset val="1"/>
    </font>
    <font>
      <b val="true"/>
      <sz val="13"/>
      <name val="Noto Sans CJK SC"/>
      <family val="2"/>
    </font>
    <font>
      <b val="true"/>
      <sz val="10"/>
      <color rgb="FFFFFFFF"/>
      <name val="Noto Sans CJK SC"/>
      <family val="2"/>
    </font>
    <font>
      <b val="true"/>
      <sz val="10"/>
      <name val="Noto Sans CJK SC"/>
      <family val="2"/>
    </font>
    <font>
      <b val="true"/>
      <sz val="10"/>
      <name val="맑은 고딕"/>
      <family val="0"/>
      <charset val="1"/>
    </font>
    <font>
      <sz val="10"/>
      <color rgb="FF0000FF"/>
      <name val="맑은 고딕"/>
      <family val="0"/>
      <charset val="1"/>
    </font>
    <font>
      <sz val="9"/>
      <color rgb="FF666666"/>
      <name val="Noto Sans CJK SC"/>
      <family val="2"/>
    </font>
    <font>
      <sz val="9"/>
      <color rgb="FF666666"/>
      <name val="맑은 고딕"/>
      <family val="0"/>
      <charset val="1"/>
    </font>
    <font>
      <sz val="10"/>
      <color rgb="FF0000FF"/>
      <name val="Noto Sans CJK SC"/>
      <family val="2"/>
    </font>
    <font>
      <sz val="10"/>
      <name val="맑은 고딕"/>
      <family val="0"/>
      <charset val="1"/>
    </font>
    <font>
      <sz val="10"/>
      <color rgb="FF008000"/>
      <name val="맑은 고딕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F5597"/>
        <bgColor rgb="FF0066CC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64"/>
  </cols>
  <sheetData>
    <row r="1" customFormat="false" ht="20.1" hidden="false" customHeight="false" outlineLevel="0" collapsed="false">
      <c r="A1" s="1" t="s">
        <v>0</v>
      </c>
    </row>
    <row r="3" customFormat="false" ht="30" hidden="false" customHeight="true" outlineLevel="0" collapsed="false">
      <c r="A3" s="2" t="s">
        <v>1</v>
      </c>
      <c r="B3" s="2" t="s">
        <v>2</v>
      </c>
      <c r="C3" s="2" t="s">
        <v>3</v>
      </c>
    </row>
    <row r="4" customFormat="false" ht="25.5" hidden="false" customHeight="true" outlineLevel="0" collapsed="false">
      <c r="A4" s="3" t="s">
        <v>4</v>
      </c>
      <c r="B4" s="4" t="n">
        <v>0.0475</v>
      </c>
      <c r="C4" s="5" t="s">
        <v>5</v>
      </c>
    </row>
    <row r="5" customFormat="false" ht="25.5" hidden="false" customHeight="true" outlineLevel="0" collapsed="false">
      <c r="A5" s="3" t="s">
        <v>6</v>
      </c>
      <c r="B5" s="6" t="n">
        <v>0.03595</v>
      </c>
      <c r="C5" s="5" t="s">
        <v>7</v>
      </c>
    </row>
    <row r="6" customFormat="false" ht="25.5" hidden="false" customHeight="true" outlineLevel="0" collapsed="false">
      <c r="A6" s="3" t="s">
        <v>8</v>
      </c>
      <c r="B6" s="4" t="n">
        <v>0.1314</v>
      </c>
      <c r="C6" s="5" t="s">
        <v>9</v>
      </c>
    </row>
    <row r="7" customFormat="false" ht="25.5" hidden="false" customHeight="true" outlineLevel="0" collapsed="false">
      <c r="A7" s="3" t="s">
        <v>10</v>
      </c>
      <c r="B7" s="4" t="n">
        <v>0.009</v>
      </c>
      <c r="C7" s="5" t="s">
        <v>11</v>
      </c>
    </row>
    <row r="8" customFormat="false" ht="25.5" hidden="false" customHeight="true" outlineLevel="0" collapsed="false">
      <c r="A8" s="3" t="s">
        <v>12</v>
      </c>
      <c r="B8" s="4" t="n">
        <v>0.0025</v>
      </c>
      <c r="C8" s="7" t="s">
        <v>13</v>
      </c>
    </row>
    <row r="9" customFormat="false" ht="25.5" hidden="false" customHeight="true" outlineLevel="0" collapsed="false">
      <c r="A9" s="3" t="s">
        <v>14</v>
      </c>
      <c r="B9" s="4" t="n">
        <v>0.009</v>
      </c>
      <c r="C9" s="5" t="s">
        <v>15</v>
      </c>
    </row>
    <row r="10" customFormat="false" ht="25.5" hidden="false" customHeight="true" outlineLevel="0" collapsed="false">
      <c r="A10" s="3" t="s">
        <v>16</v>
      </c>
      <c r="B10" s="8" t="n">
        <v>10320</v>
      </c>
      <c r="C10" s="7" t="s">
        <v>17</v>
      </c>
    </row>
    <row r="11" customFormat="false" ht="25.5" hidden="false" customHeight="true" outlineLevel="0" collapsed="false">
      <c r="A11" s="3" t="s">
        <v>18</v>
      </c>
      <c r="B11" s="9" t="n">
        <v>4.345238</v>
      </c>
      <c r="C11" s="7" t="s">
        <v>19</v>
      </c>
    </row>
    <row r="14" customFormat="false" ht="64.9" hidden="false" customHeight="false" outlineLevel="0" collapsed="false">
      <c r="A14" s="10" t="s">
        <v>20</v>
      </c>
    </row>
    <row r="15" customFormat="false" ht="39.55" hidden="false" customHeight="false" outlineLevel="0" collapsed="false">
      <c r="A15" s="11" t="s">
        <v>21</v>
      </c>
    </row>
    <row r="16" customFormat="false" ht="39.55" hidden="false" customHeight="false" outlineLevel="0" collapsed="false">
      <c r="A16" s="11" t="s">
        <v>22</v>
      </c>
    </row>
    <row r="17" customFormat="false" ht="26.85" hidden="false" customHeight="false" outlineLevel="0" collapsed="false">
      <c r="A17" s="11" t="s">
        <v>23</v>
      </c>
    </row>
    <row r="18" customFormat="false" ht="26.85" hidden="false" customHeight="false" outlineLevel="0" collapsed="false">
      <c r="A18" s="11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3" min="2" style="0" width="12"/>
    <col collapsed="false" customWidth="true" hidden="false" outlineLevel="0" max="5" min="4" style="0" width="10"/>
    <col collapsed="false" customWidth="true" hidden="false" outlineLevel="0" max="7" min="6" style="0" width="9"/>
    <col collapsed="false" customWidth="true" hidden="false" outlineLevel="0" max="8" min="8" style="0" width="12"/>
    <col collapsed="false" customWidth="true" hidden="false" outlineLevel="0" max="9" min="9" style="0" width="13"/>
    <col collapsed="false" customWidth="true" hidden="false" outlineLevel="0" max="15" min="10" style="0" width="11"/>
    <col collapsed="false" customWidth="true" hidden="false" outlineLevel="0" max="17" min="16" style="0" width="12"/>
    <col collapsed="false" customWidth="true" hidden="false" outlineLevel="0" max="18" min="18" style="0" width="13"/>
    <col collapsed="false" customWidth="true" hidden="false" outlineLevel="0" max="19" min="19" style="0" width="11"/>
  </cols>
  <sheetData>
    <row r="1" customFormat="false" ht="20.1" hidden="false" customHeight="false" outlineLevel="0" collapsed="false">
      <c r="A1" s="12" t="s">
        <v>25</v>
      </c>
    </row>
    <row r="3" customFormat="false" ht="30" hidden="false" customHeight="true" outlineLevel="0" collapsed="false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37</v>
      </c>
      <c r="M3" s="2" t="s">
        <v>38</v>
      </c>
      <c r="N3" s="2" t="s">
        <v>39</v>
      </c>
      <c r="O3" s="2" t="s">
        <v>40</v>
      </c>
      <c r="P3" s="2" t="s">
        <v>41</v>
      </c>
      <c r="Q3" s="2" t="s">
        <v>42</v>
      </c>
      <c r="R3" s="2" t="s">
        <v>43</v>
      </c>
      <c r="S3" s="2" t="s">
        <v>44</v>
      </c>
    </row>
    <row r="4" customFormat="false" ht="15" hidden="false" customHeight="false" outlineLevel="0" collapsed="false">
      <c r="A4" s="13" t="s">
        <v>45</v>
      </c>
      <c r="B4" s="14" t="s">
        <v>46</v>
      </c>
      <c r="C4" s="14" t="s">
        <v>47</v>
      </c>
      <c r="D4" s="8" t="n">
        <v>10320</v>
      </c>
      <c r="E4" s="15" t="n">
        <v>40</v>
      </c>
      <c r="F4" s="16" t="n">
        <f aca="false">IF(N($E4)=0,"",IF($E4&lt;15,0,MIN($E4,40)/40*8))</f>
        <v>8</v>
      </c>
      <c r="G4" s="16" t="n">
        <f aca="false">IF(N($E4)=0,"",MAX(0,$E4-40))</f>
        <v>0</v>
      </c>
      <c r="H4" s="17" t="n">
        <f aca="false">IF(N($E4)=0,"",(MIN($E4,40)+$F4+$G4*1.5)*$D4)</f>
        <v>495360</v>
      </c>
      <c r="I4" s="18" t="n">
        <f aca="false">IF(N($E4)=0,"",$H4*요율!$B$11)</f>
        <v>2152457.09568</v>
      </c>
      <c r="J4" s="19" t="n">
        <f aca="false">IF(N($E4)=0,"",($E4+$F4)*요율!$B$11)</f>
        <v>208.571424</v>
      </c>
      <c r="K4" s="17" t="n">
        <f aca="false">IF(N($E4)=0,"",IF($E4&lt;15,0,$I4*요율!$B$4))</f>
        <v>102241.7120448</v>
      </c>
      <c r="L4" s="17" t="n">
        <f aca="false">IF(N($E4)=0,"",IF($E4&lt;15,0,$I4*요율!$B$5))</f>
        <v>77380.832589696</v>
      </c>
      <c r="M4" s="17" t="n">
        <f aca="false">IF(N($E4)=0,"",$L4*요율!$B$6)</f>
        <v>10167.8414022861</v>
      </c>
      <c r="N4" s="17" t="n">
        <f aca="false">IF(N($E4)=0,"",$I4*(요율!$B$7+요율!$B$8))</f>
        <v>24753.25660032</v>
      </c>
      <c r="O4" s="17" t="n">
        <f aca="false">IF(N($E4)=0,"",$I4*요율!$B$9)</f>
        <v>19372.11386112</v>
      </c>
      <c r="P4" s="17" t="n">
        <f aca="false">IF(N($E4)=0,"",SUM($K4:$O4))</f>
        <v>233915.756498222</v>
      </c>
      <c r="Q4" s="17" t="n">
        <f aca="false">IF(N($E4)=0,"",IF($E4&lt;15,0,$I4/12))</f>
        <v>179371.42464</v>
      </c>
      <c r="R4" s="18" t="n">
        <f aca="false">IF(N($E4)=0,"",$I4+$P4+$Q4)</f>
        <v>2565744.27681822</v>
      </c>
      <c r="S4" s="17" t="n">
        <f aca="false">IF(N($J4)=0,"",$R4/$J4)</f>
        <v>12301.5139256</v>
      </c>
    </row>
    <row r="5" customFormat="false" ht="15" hidden="false" customHeight="false" outlineLevel="0" collapsed="false">
      <c r="A5" s="13" t="s">
        <v>48</v>
      </c>
      <c r="B5" s="14" t="s">
        <v>49</v>
      </c>
      <c r="C5" s="14" t="s">
        <v>50</v>
      </c>
      <c r="D5" s="8" t="n">
        <v>11000</v>
      </c>
      <c r="E5" s="15" t="n">
        <v>20</v>
      </c>
      <c r="F5" s="16" t="n">
        <f aca="false">IF(N($E5)=0,"",IF($E5&lt;15,0,MIN($E5,40)/40*8))</f>
        <v>4</v>
      </c>
      <c r="G5" s="16" t="n">
        <f aca="false">IF(N($E5)=0,"",MAX(0,$E5-40))</f>
        <v>0</v>
      </c>
      <c r="H5" s="17" t="n">
        <f aca="false">IF(N($E5)=0,"",(MIN($E5,40)+$F5+$G5*1.5)*$D5)</f>
        <v>264000</v>
      </c>
      <c r="I5" s="18" t="n">
        <f aca="false">IF(N($E5)=0,"",$H5*요율!$B$11)</f>
        <v>1147142.832</v>
      </c>
      <c r="J5" s="19" t="n">
        <f aca="false">IF(N($E5)=0,"",($E5+$F5)*요율!$B$11)</f>
        <v>104.285712</v>
      </c>
      <c r="K5" s="17" t="n">
        <f aca="false">IF(N($E5)=0,"",IF($E5&lt;15,0,$I5*요율!$B$4))</f>
        <v>54489.28452</v>
      </c>
      <c r="L5" s="17" t="n">
        <f aca="false">IF(N($E5)=0,"",IF($E5&lt;15,0,$I5*요율!$B$5))</f>
        <v>41239.7848104</v>
      </c>
      <c r="M5" s="17" t="n">
        <f aca="false">IF(N($E5)=0,"",$L5*요율!$B$6)</f>
        <v>5418.90772408656</v>
      </c>
      <c r="N5" s="17" t="n">
        <f aca="false">IF(N($E5)=0,"",$I5*(요율!$B$7+요율!$B$8))</f>
        <v>13192.142568</v>
      </c>
      <c r="O5" s="17" t="n">
        <f aca="false">IF(N($E5)=0,"",$I5*요율!$B$9)</f>
        <v>10324.285488</v>
      </c>
      <c r="P5" s="17" t="n">
        <f aca="false">IF(N($E5)=0,"",SUM($K5:$O5))</f>
        <v>124664.405110487</v>
      </c>
      <c r="Q5" s="17" t="n">
        <f aca="false">IF(N($E5)=0,"",IF($E5&lt;15,0,$I5/12))</f>
        <v>95595.236</v>
      </c>
      <c r="R5" s="18" t="n">
        <f aca="false">IF(N($E5)=0,"",$I5+$P5+$Q5)</f>
        <v>1367402.47311049</v>
      </c>
      <c r="S5" s="17" t="n">
        <f aca="false">IF(N($J5)=0,"",$R5/$J5)</f>
        <v>13112.0787966667</v>
      </c>
    </row>
    <row r="6" customFormat="false" ht="15" hidden="false" customHeight="false" outlineLevel="0" collapsed="false">
      <c r="A6" s="13" t="s">
        <v>51</v>
      </c>
      <c r="B6" s="14" t="s">
        <v>52</v>
      </c>
      <c r="C6" s="14" t="s">
        <v>53</v>
      </c>
      <c r="D6" s="8" t="n">
        <v>10500</v>
      </c>
      <c r="E6" s="15" t="n">
        <v>12</v>
      </c>
      <c r="F6" s="16" t="n">
        <f aca="false">IF(N($E6)=0,"",IF($E6&lt;15,0,MIN($E6,40)/40*8))</f>
        <v>0</v>
      </c>
      <c r="G6" s="16" t="n">
        <f aca="false">IF(N($E6)=0,"",MAX(0,$E6-40))</f>
        <v>0</v>
      </c>
      <c r="H6" s="17" t="n">
        <f aca="false">IF(N($E6)=0,"",(MIN($E6,40)+$F6+$G6*1.5)*$D6)</f>
        <v>126000</v>
      </c>
      <c r="I6" s="18" t="n">
        <f aca="false">IF(N($E6)=0,"",$H6*요율!$B$11)</f>
        <v>547499.988</v>
      </c>
      <c r="J6" s="19" t="n">
        <f aca="false">IF(N($E6)=0,"",($E6+$F6)*요율!$B$11)</f>
        <v>52.142856</v>
      </c>
      <c r="K6" s="17" t="n">
        <f aca="false">IF(N($E6)=0,"",IF($E6&lt;15,0,$I6*요율!$B$4))</f>
        <v>0</v>
      </c>
      <c r="L6" s="17" t="n">
        <f aca="false">IF(N($E6)=0,"",IF($E6&lt;15,0,$I6*요율!$B$5))</f>
        <v>0</v>
      </c>
      <c r="M6" s="17" t="n">
        <f aca="false">IF(N($E6)=0,"",$L6*요율!$B$6)</f>
        <v>0</v>
      </c>
      <c r="N6" s="17" t="n">
        <f aca="false">IF(N($E6)=0,"",$I6*(요율!$B$7+요율!$B$8))</f>
        <v>6296.249862</v>
      </c>
      <c r="O6" s="17" t="n">
        <f aca="false">IF(N($E6)=0,"",$I6*요율!$B$9)</f>
        <v>4927.499892</v>
      </c>
      <c r="P6" s="17" t="n">
        <f aca="false">IF(N($E6)=0,"",SUM($K6:$O6))</f>
        <v>11223.749754</v>
      </c>
      <c r="Q6" s="17" t="n">
        <f aca="false">IF(N($E6)=0,"",IF($E6&lt;15,0,$I6/12))</f>
        <v>0</v>
      </c>
      <c r="R6" s="18" t="n">
        <f aca="false">IF(N($E6)=0,"",$I6+$P6+$Q6)</f>
        <v>558723.737754</v>
      </c>
      <c r="S6" s="17" t="n">
        <f aca="false">IF(N($J6)=0,"",$R6/$J6)</f>
        <v>10715.25</v>
      </c>
    </row>
    <row r="7" customFormat="false" ht="15" hidden="false" customHeight="false" outlineLevel="0" collapsed="false">
      <c r="A7" s="14"/>
      <c r="B7" s="14"/>
      <c r="C7" s="14"/>
      <c r="D7" s="8"/>
      <c r="E7" s="15"/>
      <c r="F7" s="16" t="str">
        <f aca="false">IF(N($E7)=0,"",IF($E7&lt;15,0,MIN($E7,40)/40*8))</f>
        <v/>
      </c>
      <c r="G7" s="16" t="str">
        <f aca="false">IF(N($E7)=0,"",MAX(0,$E7-40))</f>
        <v/>
      </c>
      <c r="H7" s="17" t="str">
        <f aca="false">IF(N($E7)=0,"",(MIN($E7,40)+$F7+$G7*1.5)*$D7)</f>
        <v/>
      </c>
      <c r="I7" s="18" t="str">
        <f aca="false">IF(N($E7)=0,"",$H7*요율!$B$11)</f>
        <v/>
      </c>
      <c r="J7" s="19" t="str">
        <f aca="false">IF(N($E7)=0,"",($E7+$F7)*요율!$B$11)</f>
        <v/>
      </c>
      <c r="K7" s="17" t="str">
        <f aca="false">IF(N($E7)=0,"",IF($E7&lt;15,0,$I7*요율!$B$4))</f>
        <v/>
      </c>
      <c r="L7" s="17" t="str">
        <f aca="false">IF(N($E7)=0,"",IF($E7&lt;15,0,$I7*요율!$B$5))</f>
        <v/>
      </c>
      <c r="M7" s="17" t="str">
        <f aca="false">IF(N($E7)=0,"",$L7*요율!$B$6)</f>
        <v/>
      </c>
      <c r="N7" s="17" t="str">
        <f aca="false">IF(N($E7)=0,"",$I7*(요율!$B$7+요율!$B$8))</f>
        <v/>
      </c>
      <c r="O7" s="17" t="str">
        <f aca="false">IF(N($E7)=0,"",$I7*요율!$B$9)</f>
        <v/>
      </c>
      <c r="P7" s="17" t="str">
        <f aca="false">IF(N($E7)=0,"",SUM($K7:$O7))</f>
        <v/>
      </c>
      <c r="Q7" s="17" t="str">
        <f aca="false">IF(N($E7)=0,"",IF($E7&lt;15,0,$I7/12))</f>
        <v/>
      </c>
      <c r="R7" s="18" t="str">
        <f aca="false">IF(N($E7)=0,"",$I7+$P7+$Q7)</f>
        <v/>
      </c>
      <c r="S7" s="17" t="str">
        <f aca="false">IF(N($J7)=0,"",$R7/$J7)</f>
        <v/>
      </c>
    </row>
    <row r="8" customFormat="false" ht="15" hidden="false" customHeight="false" outlineLevel="0" collapsed="false">
      <c r="A8" s="14"/>
      <c r="B8" s="14"/>
      <c r="C8" s="14"/>
      <c r="D8" s="8"/>
      <c r="E8" s="15"/>
      <c r="F8" s="16" t="str">
        <f aca="false">IF(N($E8)=0,"",IF($E8&lt;15,0,MIN($E8,40)/40*8))</f>
        <v/>
      </c>
      <c r="G8" s="16" t="str">
        <f aca="false">IF(N($E8)=0,"",MAX(0,$E8-40))</f>
        <v/>
      </c>
      <c r="H8" s="17" t="str">
        <f aca="false">IF(N($E8)=0,"",(MIN($E8,40)+$F8+$G8*1.5)*$D8)</f>
        <v/>
      </c>
      <c r="I8" s="18" t="str">
        <f aca="false">IF(N($E8)=0,"",$H8*요율!$B$11)</f>
        <v/>
      </c>
      <c r="J8" s="19" t="str">
        <f aca="false">IF(N($E8)=0,"",($E8+$F8)*요율!$B$11)</f>
        <v/>
      </c>
      <c r="K8" s="17" t="str">
        <f aca="false">IF(N($E8)=0,"",IF($E8&lt;15,0,$I8*요율!$B$4))</f>
        <v/>
      </c>
      <c r="L8" s="17" t="str">
        <f aca="false">IF(N($E8)=0,"",IF($E8&lt;15,0,$I8*요율!$B$5))</f>
        <v/>
      </c>
      <c r="M8" s="17" t="str">
        <f aca="false">IF(N($E8)=0,"",$L8*요율!$B$6)</f>
        <v/>
      </c>
      <c r="N8" s="17" t="str">
        <f aca="false">IF(N($E8)=0,"",$I8*(요율!$B$7+요율!$B$8))</f>
        <v/>
      </c>
      <c r="O8" s="17" t="str">
        <f aca="false">IF(N($E8)=0,"",$I8*요율!$B$9)</f>
        <v/>
      </c>
      <c r="P8" s="17" t="str">
        <f aca="false">IF(N($E8)=0,"",SUM($K8:$O8))</f>
        <v/>
      </c>
      <c r="Q8" s="17" t="str">
        <f aca="false">IF(N($E8)=0,"",IF($E8&lt;15,0,$I8/12))</f>
        <v/>
      </c>
      <c r="R8" s="18" t="str">
        <f aca="false">IF(N($E8)=0,"",$I8+$P8+$Q8)</f>
        <v/>
      </c>
      <c r="S8" s="17" t="str">
        <f aca="false">IF(N($J8)=0,"",$R8/$J8)</f>
        <v/>
      </c>
    </row>
    <row r="9" customFormat="false" ht="15" hidden="false" customHeight="false" outlineLevel="0" collapsed="false">
      <c r="A9" s="14"/>
      <c r="B9" s="14"/>
      <c r="C9" s="14"/>
      <c r="D9" s="8"/>
      <c r="E9" s="15"/>
      <c r="F9" s="16" t="str">
        <f aca="false">IF(N($E9)=0,"",IF($E9&lt;15,0,MIN($E9,40)/40*8))</f>
        <v/>
      </c>
      <c r="G9" s="16" t="str">
        <f aca="false">IF(N($E9)=0,"",MAX(0,$E9-40))</f>
        <v/>
      </c>
      <c r="H9" s="17" t="str">
        <f aca="false">IF(N($E9)=0,"",(MIN($E9,40)+$F9+$G9*1.5)*$D9)</f>
        <v/>
      </c>
      <c r="I9" s="18" t="str">
        <f aca="false">IF(N($E9)=0,"",$H9*요율!$B$11)</f>
        <v/>
      </c>
      <c r="J9" s="19" t="str">
        <f aca="false">IF(N($E9)=0,"",($E9+$F9)*요율!$B$11)</f>
        <v/>
      </c>
      <c r="K9" s="17" t="str">
        <f aca="false">IF(N($E9)=0,"",IF($E9&lt;15,0,$I9*요율!$B$4))</f>
        <v/>
      </c>
      <c r="L9" s="17" t="str">
        <f aca="false">IF(N($E9)=0,"",IF($E9&lt;15,0,$I9*요율!$B$5))</f>
        <v/>
      </c>
      <c r="M9" s="17" t="str">
        <f aca="false">IF(N($E9)=0,"",$L9*요율!$B$6)</f>
        <v/>
      </c>
      <c r="N9" s="17" t="str">
        <f aca="false">IF(N($E9)=0,"",$I9*(요율!$B$7+요율!$B$8))</f>
        <v/>
      </c>
      <c r="O9" s="17" t="str">
        <f aca="false">IF(N($E9)=0,"",$I9*요율!$B$9)</f>
        <v/>
      </c>
      <c r="P9" s="17" t="str">
        <f aca="false">IF(N($E9)=0,"",SUM($K9:$O9))</f>
        <v/>
      </c>
      <c r="Q9" s="17" t="str">
        <f aca="false">IF(N($E9)=0,"",IF($E9&lt;15,0,$I9/12))</f>
        <v/>
      </c>
      <c r="R9" s="18" t="str">
        <f aca="false">IF(N($E9)=0,"",$I9+$P9+$Q9)</f>
        <v/>
      </c>
      <c r="S9" s="17" t="str">
        <f aca="false">IF(N($J9)=0,"",$R9/$J9)</f>
        <v/>
      </c>
    </row>
    <row r="10" customFormat="false" ht="15" hidden="false" customHeight="false" outlineLevel="0" collapsed="false">
      <c r="A10" s="14"/>
      <c r="B10" s="14"/>
      <c r="C10" s="14"/>
      <c r="D10" s="8"/>
      <c r="E10" s="15"/>
      <c r="F10" s="16" t="str">
        <f aca="false">IF(N($E10)=0,"",IF($E10&lt;15,0,MIN($E10,40)/40*8))</f>
        <v/>
      </c>
      <c r="G10" s="16" t="str">
        <f aca="false">IF(N($E10)=0,"",MAX(0,$E10-40))</f>
        <v/>
      </c>
      <c r="H10" s="17" t="str">
        <f aca="false">IF(N($E10)=0,"",(MIN($E10,40)+$F10+$G10*1.5)*$D10)</f>
        <v/>
      </c>
      <c r="I10" s="18" t="str">
        <f aca="false">IF(N($E10)=0,"",$H10*요율!$B$11)</f>
        <v/>
      </c>
      <c r="J10" s="19" t="str">
        <f aca="false">IF(N($E10)=0,"",($E10+$F10)*요율!$B$11)</f>
        <v/>
      </c>
      <c r="K10" s="17" t="str">
        <f aca="false">IF(N($E10)=0,"",IF($E10&lt;15,0,$I10*요율!$B$4))</f>
        <v/>
      </c>
      <c r="L10" s="17" t="str">
        <f aca="false">IF(N($E10)=0,"",IF($E10&lt;15,0,$I10*요율!$B$5))</f>
        <v/>
      </c>
      <c r="M10" s="17" t="str">
        <f aca="false">IF(N($E10)=0,"",$L10*요율!$B$6)</f>
        <v/>
      </c>
      <c r="N10" s="17" t="str">
        <f aca="false">IF(N($E10)=0,"",$I10*(요율!$B$7+요율!$B$8))</f>
        <v/>
      </c>
      <c r="O10" s="17" t="str">
        <f aca="false">IF(N($E10)=0,"",$I10*요율!$B$9)</f>
        <v/>
      </c>
      <c r="P10" s="17" t="str">
        <f aca="false">IF(N($E10)=0,"",SUM($K10:$O10))</f>
        <v/>
      </c>
      <c r="Q10" s="17" t="str">
        <f aca="false">IF(N($E10)=0,"",IF($E10&lt;15,0,$I10/12))</f>
        <v/>
      </c>
      <c r="R10" s="18" t="str">
        <f aca="false">IF(N($E10)=0,"",$I10+$P10+$Q10)</f>
        <v/>
      </c>
      <c r="S10" s="17" t="str">
        <f aca="false">IF(N($J10)=0,"",$R10/$J10)</f>
        <v/>
      </c>
    </row>
    <row r="11" customFormat="false" ht="15" hidden="false" customHeight="false" outlineLevel="0" collapsed="false">
      <c r="A11" s="14"/>
      <c r="B11" s="14"/>
      <c r="C11" s="14"/>
      <c r="D11" s="8"/>
      <c r="E11" s="15"/>
      <c r="F11" s="16" t="str">
        <f aca="false">IF(N($E11)=0,"",IF($E11&lt;15,0,MIN($E11,40)/40*8))</f>
        <v/>
      </c>
      <c r="G11" s="16" t="str">
        <f aca="false">IF(N($E11)=0,"",MAX(0,$E11-40))</f>
        <v/>
      </c>
      <c r="H11" s="17" t="str">
        <f aca="false">IF(N($E11)=0,"",(MIN($E11,40)+$F11+$G11*1.5)*$D11)</f>
        <v/>
      </c>
      <c r="I11" s="18" t="str">
        <f aca="false">IF(N($E11)=0,"",$H11*요율!$B$11)</f>
        <v/>
      </c>
      <c r="J11" s="19" t="str">
        <f aca="false">IF(N($E11)=0,"",($E11+$F11)*요율!$B$11)</f>
        <v/>
      </c>
      <c r="K11" s="17" t="str">
        <f aca="false">IF(N($E11)=0,"",IF($E11&lt;15,0,$I11*요율!$B$4))</f>
        <v/>
      </c>
      <c r="L11" s="17" t="str">
        <f aca="false">IF(N($E11)=0,"",IF($E11&lt;15,0,$I11*요율!$B$5))</f>
        <v/>
      </c>
      <c r="M11" s="17" t="str">
        <f aca="false">IF(N($E11)=0,"",$L11*요율!$B$6)</f>
        <v/>
      </c>
      <c r="N11" s="17" t="str">
        <f aca="false">IF(N($E11)=0,"",$I11*(요율!$B$7+요율!$B$8))</f>
        <v/>
      </c>
      <c r="O11" s="17" t="str">
        <f aca="false">IF(N($E11)=0,"",$I11*요율!$B$9)</f>
        <v/>
      </c>
      <c r="P11" s="17" t="str">
        <f aca="false">IF(N($E11)=0,"",SUM($K11:$O11))</f>
        <v/>
      </c>
      <c r="Q11" s="17" t="str">
        <f aca="false">IF(N($E11)=0,"",IF($E11&lt;15,0,$I11/12))</f>
        <v/>
      </c>
      <c r="R11" s="18" t="str">
        <f aca="false">IF(N($E11)=0,"",$I11+$P11+$Q11)</f>
        <v/>
      </c>
      <c r="S11" s="17" t="str">
        <f aca="false">IF(N($J11)=0,"",$R11/$J11)</f>
        <v/>
      </c>
    </row>
    <row r="12" customFormat="false" ht="15" hidden="false" customHeight="false" outlineLevel="0" collapsed="false">
      <c r="A12" s="14"/>
      <c r="B12" s="14"/>
      <c r="C12" s="14"/>
      <c r="D12" s="8"/>
      <c r="E12" s="15"/>
      <c r="F12" s="16" t="str">
        <f aca="false">IF(N($E12)=0,"",IF($E12&lt;15,0,MIN($E12,40)/40*8))</f>
        <v/>
      </c>
      <c r="G12" s="16" t="str">
        <f aca="false">IF(N($E12)=0,"",MAX(0,$E12-40))</f>
        <v/>
      </c>
      <c r="H12" s="17" t="str">
        <f aca="false">IF(N($E12)=0,"",(MIN($E12,40)+$F12+$G12*1.5)*$D12)</f>
        <v/>
      </c>
      <c r="I12" s="18" t="str">
        <f aca="false">IF(N($E12)=0,"",$H12*요율!$B$11)</f>
        <v/>
      </c>
      <c r="J12" s="19" t="str">
        <f aca="false">IF(N($E12)=0,"",($E12+$F12)*요율!$B$11)</f>
        <v/>
      </c>
      <c r="K12" s="17" t="str">
        <f aca="false">IF(N($E12)=0,"",IF($E12&lt;15,0,$I12*요율!$B$4))</f>
        <v/>
      </c>
      <c r="L12" s="17" t="str">
        <f aca="false">IF(N($E12)=0,"",IF($E12&lt;15,0,$I12*요율!$B$5))</f>
        <v/>
      </c>
      <c r="M12" s="17" t="str">
        <f aca="false">IF(N($E12)=0,"",$L12*요율!$B$6)</f>
        <v/>
      </c>
      <c r="N12" s="17" t="str">
        <f aca="false">IF(N($E12)=0,"",$I12*(요율!$B$7+요율!$B$8))</f>
        <v/>
      </c>
      <c r="O12" s="17" t="str">
        <f aca="false">IF(N($E12)=0,"",$I12*요율!$B$9)</f>
        <v/>
      </c>
      <c r="P12" s="17" t="str">
        <f aca="false">IF(N($E12)=0,"",SUM($K12:$O12))</f>
        <v/>
      </c>
      <c r="Q12" s="17" t="str">
        <f aca="false">IF(N($E12)=0,"",IF($E12&lt;15,0,$I12/12))</f>
        <v/>
      </c>
      <c r="R12" s="18" t="str">
        <f aca="false">IF(N($E12)=0,"",$I12+$P12+$Q12)</f>
        <v/>
      </c>
      <c r="S12" s="17" t="str">
        <f aca="false">IF(N($J12)=0,"",$R12/$J12)</f>
        <v/>
      </c>
    </row>
    <row r="13" customFormat="false" ht="15" hidden="false" customHeight="false" outlineLevel="0" collapsed="false">
      <c r="A13" s="14"/>
      <c r="B13" s="14"/>
      <c r="C13" s="14"/>
      <c r="D13" s="8"/>
      <c r="E13" s="15"/>
      <c r="F13" s="16" t="str">
        <f aca="false">IF(N($E13)=0,"",IF($E13&lt;15,0,MIN($E13,40)/40*8))</f>
        <v/>
      </c>
      <c r="G13" s="16" t="str">
        <f aca="false">IF(N($E13)=0,"",MAX(0,$E13-40))</f>
        <v/>
      </c>
      <c r="H13" s="17" t="str">
        <f aca="false">IF(N($E13)=0,"",(MIN($E13,40)+$F13+$G13*1.5)*$D13)</f>
        <v/>
      </c>
      <c r="I13" s="18" t="str">
        <f aca="false">IF(N($E13)=0,"",$H13*요율!$B$11)</f>
        <v/>
      </c>
      <c r="J13" s="19" t="str">
        <f aca="false">IF(N($E13)=0,"",($E13+$F13)*요율!$B$11)</f>
        <v/>
      </c>
      <c r="K13" s="17" t="str">
        <f aca="false">IF(N($E13)=0,"",IF($E13&lt;15,0,$I13*요율!$B$4))</f>
        <v/>
      </c>
      <c r="L13" s="17" t="str">
        <f aca="false">IF(N($E13)=0,"",IF($E13&lt;15,0,$I13*요율!$B$5))</f>
        <v/>
      </c>
      <c r="M13" s="17" t="str">
        <f aca="false">IF(N($E13)=0,"",$L13*요율!$B$6)</f>
        <v/>
      </c>
      <c r="N13" s="17" t="str">
        <f aca="false">IF(N($E13)=0,"",$I13*(요율!$B$7+요율!$B$8))</f>
        <v/>
      </c>
      <c r="O13" s="17" t="str">
        <f aca="false">IF(N($E13)=0,"",$I13*요율!$B$9)</f>
        <v/>
      </c>
      <c r="P13" s="17" t="str">
        <f aca="false">IF(N($E13)=0,"",SUM($K13:$O13))</f>
        <v/>
      </c>
      <c r="Q13" s="17" t="str">
        <f aca="false">IF(N($E13)=0,"",IF($E13&lt;15,0,$I13/12))</f>
        <v/>
      </c>
      <c r="R13" s="18" t="str">
        <f aca="false">IF(N($E13)=0,"",$I13+$P13+$Q13)</f>
        <v/>
      </c>
      <c r="S13" s="17" t="str">
        <f aca="false">IF(N($J13)=0,"",$R13/$J13)</f>
        <v/>
      </c>
    </row>
    <row r="14" customFormat="false" ht="15" hidden="false" customHeight="false" outlineLevel="0" collapsed="false">
      <c r="A14" s="14"/>
      <c r="B14" s="14"/>
      <c r="C14" s="14"/>
      <c r="D14" s="8"/>
      <c r="E14" s="15"/>
      <c r="F14" s="16" t="str">
        <f aca="false">IF(N($E14)=0,"",IF($E14&lt;15,0,MIN($E14,40)/40*8))</f>
        <v/>
      </c>
      <c r="G14" s="16" t="str">
        <f aca="false">IF(N($E14)=0,"",MAX(0,$E14-40))</f>
        <v/>
      </c>
      <c r="H14" s="17" t="str">
        <f aca="false">IF(N($E14)=0,"",(MIN($E14,40)+$F14+$G14*1.5)*$D14)</f>
        <v/>
      </c>
      <c r="I14" s="18" t="str">
        <f aca="false">IF(N($E14)=0,"",$H14*요율!$B$11)</f>
        <v/>
      </c>
      <c r="J14" s="19" t="str">
        <f aca="false">IF(N($E14)=0,"",($E14+$F14)*요율!$B$11)</f>
        <v/>
      </c>
      <c r="K14" s="17" t="str">
        <f aca="false">IF(N($E14)=0,"",IF($E14&lt;15,0,$I14*요율!$B$4))</f>
        <v/>
      </c>
      <c r="L14" s="17" t="str">
        <f aca="false">IF(N($E14)=0,"",IF($E14&lt;15,0,$I14*요율!$B$5))</f>
        <v/>
      </c>
      <c r="M14" s="17" t="str">
        <f aca="false">IF(N($E14)=0,"",$L14*요율!$B$6)</f>
        <v/>
      </c>
      <c r="N14" s="17" t="str">
        <f aca="false">IF(N($E14)=0,"",$I14*(요율!$B$7+요율!$B$8))</f>
        <v/>
      </c>
      <c r="O14" s="17" t="str">
        <f aca="false">IF(N($E14)=0,"",$I14*요율!$B$9)</f>
        <v/>
      </c>
      <c r="P14" s="17" t="str">
        <f aca="false">IF(N($E14)=0,"",SUM($K14:$O14))</f>
        <v/>
      </c>
      <c r="Q14" s="17" t="str">
        <f aca="false">IF(N($E14)=0,"",IF($E14&lt;15,0,$I14/12))</f>
        <v/>
      </c>
      <c r="R14" s="18" t="str">
        <f aca="false">IF(N($E14)=0,"",$I14+$P14+$Q14)</f>
        <v/>
      </c>
      <c r="S14" s="17" t="str">
        <f aca="false">IF(N($J14)=0,"",$R14/$J14)</f>
        <v/>
      </c>
    </row>
    <row r="15" customFormat="false" ht="15" hidden="false" customHeight="false" outlineLevel="0" collapsed="false">
      <c r="A15" s="14"/>
      <c r="B15" s="14"/>
      <c r="C15" s="14"/>
      <c r="D15" s="8"/>
      <c r="E15" s="15"/>
      <c r="F15" s="16" t="str">
        <f aca="false">IF(N($E15)=0,"",IF($E15&lt;15,0,MIN($E15,40)/40*8))</f>
        <v/>
      </c>
      <c r="G15" s="16" t="str">
        <f aca="false">IF(N($E15)=0,"",MAX(0,$E15-40))</f>
        <v/>
      </c>
      <c r="H15" s="17" t="str">
        <f aca="false">IF(N($E15)=0,"",(MIN($E15,40)+$F15+$G15*1.5)*$D15)</f>
        <v/>
      </c>
      <c r="I15" s="18" t="str">
        <f aca="false">IF(N($E15)=0,"",$H15*요율!$B$11)</f>
        <v/>
      </c>
      <c r="J15" s="19" t="str">
        <f aca="false">IF(N($E15)=0,"",($E15+$F15)*요율!$B$11)</f>
        <v/>
      </c>
      <c r="K15" s="17" t="str">
        <f aca="false">IF(N($E15)=0,"",IF($E15&lt;15,0,$I15*요율!$B$4))</f>
        <v/>
      </c>
      <c r="L15" s="17" t="str">
        <f aca="false">IF(N($E15)=0,"",IF($E15&lt;15,0,$I15*요율!$B$5))</f>
        <v/>
      </c>
      <c r="M15" s="17" t="str">
        <f aca="false">IF(N($E15)=0,"",$L15*요율!$B$6)</f>
        <v/>
      </c>
      <c r="N15" s="17" t="str">
        <f aca="false">IF(N($E15)=0,"",$I15*(요율!$B$7+요율!$B$8))</f>
        <v/>
      </c>
      <c r="O15" s="17" t="str">
        <f aca="false">IF(N($E15)=0,"",$I15*요율!$B$9)</f>
        <v/>
      </c>
      <c r="P15" s="17" t="str">
        <f aca="false">IF(N($E15)=0,"",SUM($K15:$O15))</f>
        <v/>
      </c>
      <c r="Q15" s="17" t="str">
        <f aca="false">IF(N($E15)=0,"",IF($E15&lt;15,0,$I15/12))</f>
        <v/>
      </c>
      <c r="R15" s="18" t="str">
        <f aca="false">IF(N($E15)=0,"",$I15+$P15+$Q15)</f>
        <v/>
      </c>
      <c r="S15" s="17" t="str">
        <f aca="false">IF(N($J15)=0,"",$R15/$J15)</f>
        <v/>
      </c>
    </row>
    <row r="16" customFormat="false" ht="15" hidden="false" customHeight="false" outlineLevel="0" collapsed="false">
      <c r="A16" s="14"/>
      <c r="B16" s="14"/>
      <c r="C16" s="14"/>
      <c r="D16" s="8"/>
      <c r="E16" s="15"/>
      <c r="F16" s="16" t="str">
        <f aca="false">IF(N($E16)=0,"",IF($E16&lt;15,0,MIN($E16,40)/40*8))</f>
        <v/>
      </c>
      <c r="G16" s="16" t="str">
        <f aca="false">IF(N($E16)=0,"",MAX(0,$E16-40))</f>
        <v/>
      </c>
      <c r="H16" s="17" t="str">
        <f aca="false">IF(N($E16)=0,"",(MIN($E16,40)+$F16+$G16*1.5)*$D16)</f>
        <v/>
      </c>
      <c r="I16" s="18" t="str">
        <f aca="false">IF(N($E16)=0,"",$H16*요율!$B$11)</f>
        <v/>
      </c>
      <c r="J16" s="19" t="str">
        <f aca="false">IF(N($E16)=0,"",($E16+$F16)*요율!$B$11)</f>
        <v/>
      </c>
      <c r="K16" s="17" t="str">
        <f aca="false">IF(N($E16)=0,"",IF($E16&lt;15,0,$I16*요율!$B$4))</f>
        <v/>
      </c>
      <c r="L16" s="17" t="str">
        <f aca="false">IF(N($E16)=0,"",IF($E16&lt;15,0,$I16*요율!$B$5))</f>
        <v/>
      </c>
      <c r="M16" s="17" t="str">
        <f aca="false">IF(N($E16)=0,"",$L16*요율!$B$6)</f>
        <v/>
      </c>
      <c r="N16" s="17" t="str">
        <f aca="false">IF(N($E16)=0,"",$I16*(요율!$B$7+요율!$B$8))</f>
        <v/>
      </c>
      <c r="O16" s="17" t="str">
        <f aca="false">IF(N($E16)=0,"",$I16*요율!$B$9)</f>
        <v/>
      </c>
      <c r="P16" s="17" t="str">
        <f aca="false">IF(N($E16)=0,"",SUM($K16:$O16))</f>
        <v/>
      </c>
      <c r="Q16" s="17" t="str">
        <f aca="false">IF(N($E16)=0,"",IF($E16&lt;15,0,$I16/12))</f>
        <v/>
      </c>
      <c r="R16" s="18" t="str">
        <f aca="false">IF(N($E16)=0,"",$I16+$P16+$Q16)</f>
        <v/>
      </c>
      <c r="S16" s="17" t="str">
        <f aca="false">IF(N($J16)=0,"",$R16/$J16)</f>
        <v/>
      </c>
    </row>
    <row r="17" customFormat="false" ht="15" hidden="false" customHeight="false" outlineLevel="0" collapsed="false">
      <c r="A17" s="14"/>
      <c r="B17" s="14"/>
      <c r="C17" s="14"/>
      <c r="D17" s="8"/>
      <c r="E17" s="15"/>
      <c r="F17" s="16" t="str">
        <f aca="false">IF(N($E17)=0,"",IF($E17&lt;15,0,MIN($E17,40)/40*8))</f>
        <v/>
      </c>
      <c r="G17" s="16" t="str">
        <f aca="false">IF(N($E17)=0,"",MAX(0,$E17-40))</f>
        <v/>
      </c>
      <c r="H17" s="17" t="str">
        <f aca="false">IF(N($E17)=0,"",(MIN($E17,40)+$F17+$G17*1.5)*$D17)</f>
        <v/>
      </c>
      <c r="I17" s="18" t="str">
        <f aca="false">IF(N($E17)=0,"",$H17*요율!$B$11)</f>
        <v/>
      </c>
      <c r="J17" s="19" t="str">
        <f aca="false">IF(N($E17)=0,"",($E17+$F17)*요율!$B$11)</f>
        <v/>
      </c>
      <c r="K17" s="17" t="str">
        <f aca="false">IF(N($E17)=0,"",IF($E17&lt;15,0,$I17*요율!$B$4))</f>
        <v/>
      </c>
      <c r="L17" s="17" t="str">
        <f aca="false">IF(N($E17)=0,"",IF($E17&lt;15,0,$I17*요율!$B$5))</f>
        <v/>
      </c>
      <c r="M17" s="17" t="str">
        <f aca="false">IF(N($E17)=0,"",$L17*요율!$B$6)</f>
        <v/>
      </c>
      <c r="N17" s="17" t="str">
        <f aca="false">IF(N($E17)=0,"",$I17*(요율!$B$7+요율!$B$8))</f>
        <v/>
      </c>
      <c r="O17" s="17" t="str">
        <f aca="false">IF(N($E17)=0,"",$I17*요율!$B$9)</f>
        <v/>
      </c>
      <c r="P17" s="17" t="str">
        <f aca="false">IF(N($E17)=0,"",SUM($K17:$O17))</f>
        <v/>
      </c>
      <c r="Q17" s="17" t="str">
        <f aca="false">IF(N($E17)=0,"",IF($E17&lt;15,0,$I17/12))</f>
        <v/>
      </c>
      <c r="R17" s="18" t="str">
        <f aca="false">IF(N($E17)=0,"",$I17+$P17+$Q17)</f>
        <v/>
      </c>
      <c r="S17" s="17" t="str">
        <f aca="false">IF(N($J17)=0,"",$R17/$J17)</f>
        <v/>
      </c>
    </row>
    <row r="18" customFormat="false" ht="15" hidden="false" customHeight="false" outlineLevel="0" collapsed="false">
      <c r="A18" s="14"/>
      <c r="B18" s="14"/>
      <c r="C18" s="14"/>
      <c r="D18" s="8"/>
      <c r="E18" s="15"/>
      <c r="F18" s="16" t="str">
        <f aca="false">IF(N($E18)=0,"",IF($E18&lt;15,0,MIN($E18,40)/40*8))</f>
        <v/>
      </c>
      <c r="G18" s="16" t="str">
        <f aca="false">IF(N($E18)=0,"",MAX(0,$E18-40))</f>
        <v/>
      </c>
      <c r="H18" s="17" t="str">
        <f aca="false">IF(N($E18)=0,"",(MIN($E18,40)+$F18+$G18*1.5)*$D18)</f>
        <v/>
      </c>
      <c r="I18" s="18" t="str">
        <f aca="false">IF(N($E18)=0,"",$H18*요율!$B$11)</f>
        <v/>
      </c>
      <c r="J18" s="19" t="str">
        <f aca="false">IF(N($E18)=0,"",($E18+$F18)*요율!$B$11)</f>
        <v/>
      </c>
      <c r="K18" s="17" t="str">
        <f aca="false">IF(N($E18)=0,"",IF($E18&lt;15,0,$I18*요율!$B$4))</f>
        <v/>
      </c>
      <c r="L18" s="17" t="str">
        <f aca="false">IF(N($E18)=0,"",IF($E18&lt;15,0,$I18*요율!$B$5))</f>
        <v/>
      </c>
      <c r="M18" s="17" t="str">
        <f aca="false">IF(N($E18)=0,"",$L18*요율!$B$6)</f>
        <v/>
      </c>
      <c r="N18" s="17" t="str">
        <f aca="false">IF(N($E18)=0,"",$I18*(요율!$B$7+요율!$B$8))</f>
        <v/>
      </c>
      <c r="O18" s="17" t="str">
        <f aca="false">IF(N($E18)=0,"",$I18*요율!$B$9)</f>
        <v/>
      </c>
      <c r="P18" s="17" t="str">
        <f aca="false">IF(N($E18)=0,"",SUM($K18:$O18))</f>
        <v/>
      </c>
      <c r="Q18" s="17" t="str">
        <f aca="false">IF(N($E18)=0,"",IF($E18&lt;15,0,$I18/12))</f>
        <v/>
      </c>
      <c r="R18" s="18" t="str">
        <f aca="false">IF(N($E18)=0,"",$I18+$P18+$Q18)</f>
        <v/>
      </c>
      <c r="S18" s="17" t="str">
        <f aca="false">IF(N($J18)=0,"",$R18/$J18)</f>
        <v/>
      </c>
    </row>
    <row r="19" customFormat="false" ht="15" hidden="false" customHeight="false" outlineLevel="0" collapsed="false">
      <c r="A19" s="14"/>
      <c r="B19" s="14"/>
      <c r="C19" s="14"/>
      <c r="D19" s="8"/>
      <c r="E19" s="15"/>
      <c r="F19" s="16" t="str">
        <f aca="false">IF(N($E19)=0,"",IF($E19&lt;15,0,MIN($E19,40)/40*8))</f>
        <v/>
      </c>
      <c r="G19" s="16" t="str">
        <f aca="false">IF(N($E19)=0,"",MAX(0,$E19-40))</f>
        <v/>
      </c>
      <c r="H19" s="17" t="str">
        <f aca="false">IF(N($E19)=0,"",(MIN($E19,40)+$F19+$G19*1.5)*$D19)</f>
        <v/>
      </c>
      <c r="I19" s="18" t="str">
        <f aca="false">IF(N($E19)=0,"",$H19*요율!$B$11)</f>
        <v/>
      </c>
      <c r="J19" s="19" t="str">
        <f aca="false">IF(N($E19)=0,"",($E19+$F19)*요율!$B$11)</f>
        <v/>
      </c>
      <c r="K19" s="17" t="str">
        <f aca="false">IF(N($E19)=0,"",IF($E19&lt;15,0,$I19*요율!$B$4))</f>
        <v/>
      </c>
      <c r="L19" s="17" t="str">
        <f aca="false">IF(N($E19)=0,"",IF($E19&lt;15,0,$I19*요율!$B$5))</f>
        <v/>
      </c>
      <c r="M19" s="17" t="str">
        <f aca="false">IF(N($E19)=0,"",$L19*요율!$B$6)</f>
        <v/>
      </c>
      <c r="N19" s="17" t="str">
        <f aca="false">IF(N($E19)=0,"",$I19*(요율!$B$7+요율!$B$8))</f>
        <v/>
      </c>
      <c r="O19" s="17" t="str">
        <f aca="false">IF(N($E19)=0,"",$I19*요율!$B$9)</f>
        <v/>
      </c>
      <c r="P19" s="17" t="str">
        <f aca="false">IF(N($E19)=0,"",SUM($K19:$O19))</f>
        <v/>
      </c>
      <c r="Q19" s="17" t="str">
        <f aca="false">IF(N($E19)=0,"",IF($E19&lt;15,0,$I19/12))</f>
        <v/>
      </c>
      <c r="R19" s="18" t="str">
        <f aca="false">IF(N($E19)=0,"",$I19+$P19+$Q19)</f>
        <v/>
      </c>
      <c r="S19" s="17" t="str">
        <f aca="false">IF(N($J19)=0,"",$R19/$J19)</f>
        <v/>
      </c>
    </row>
    <row r="20" customFormat="false" ht="15" hidden="false" customHeight="false" outlineLevel="0" collapsed="false">
      <c r="A20" s="14"/>
      <c r="B20" s="14"/>
      <c r="C20" s="14"/>
      <c r="D20" s="8"/>
      <c r="E20" s="15"/>
      <c r="F20" s="16" t="str">
        <f aca="false">IF(N($E20)=0,"",IF($E20&lt;15,0,MIN($E20,40)/40*8))</f>
        <v/>
      </c>
      <c r="G20" s="16" t="str">
        <f aca="false">IF(N($E20)=0,"",MAX(0,$E20-40))</f>
        <v/>
      </c>
      <c r="H20" s="17" t="str">
        <f aca="false">IF(N($E20)=0,"",(MIN($E20,40)+$F20+$G20*1.5)*$D20)</f>
        <v/>
      </c>
      <c r="I20" s="18" t="str">
        <f aca="false">IF(N($E20)=0,"",$H20*요율!$B$11)</f>
        <v/>
      </c>
      <c r="J20" s="19" t="str">
        <f aca="false">IF(N($E20)=0,"",($E20+$F20)*요율!$B$11)</f>
        <v/>
      </c>
      <c r="K20" s="17" t="str">
        <f aca="false">IF(N($E20)=0,"",IF($E20&lt;15,0,$I20*요율!$B$4))</f>
        <v/>
      </c>
      <c r="L20" s="17" t="str">
        <f aca="false">IF(N($E20)=0,"",IF($E20&lt;15,0,$I20*요율!$B$5))</f>
        <v/>
      </c>
      <c r="M20" s="17" t="str">
        <f aca="false">IF(N($E20)=0,"",$L20*요율!$B$6)</f>
        <v/>
      </c>
      <c r="N20" s="17" t="str">
        <f aca="false">IF(N($E20)=0,"",$I20*(요율!$B$7+요율!$B$8))</f>
        <v/>
      </c>
      <c r="O20" s="17" t="str">
        <f aca="false">IF(N($E20)=0,"",$I20*요율!$B$9)</f>
        <v/>
      </c>
      <c r="P20" s="17" t="str">
        <f aca="false">IF(N($E20)=0,"",SUM($K20:$O20))</f>
        <v/>
      </c>
      <c r="Q20" s="17" t="str">
        <f aca="false">IF(N($E20)=0,"",IF($E20&lt;15,0,$I20/12))</f>
        <v/>
      </c>
      <c r="R20" s="18" t="str">
        <f aca="false">IF(N($E20)=0,"",$I20+$P20+$Q20)</f>
        <v/>
      </c>
      <c r="S20" s="17" t="str">
        <f aca="false">IF(N($J20)=0,"",$R20/$J20)</f>
        <v/>
      </c>
    </row>
    <row r="21" customFormat="false" ht="15" hidden="false" customHeight="false" outlineLevel="0" collapsed="false">
      <c r="A21" s="14"/>
      <c r="B21" s="14"/>
      <c r="C21" s="14"/>
      <c r="D21" s="8"/>
      <c r="E21" s="15"/>
      <c r="F21" s="16" t="str">
        <f aca="false">IF(N($E21)=0,"",IF($E21&lt;15,0,MIN($E21,40)/40*8))</f>
        <v/>
      </c>
      <c r="G21" s="16" t="str">
        <f aca="false">IF(N($E21)=0,"",MAX(0,$E21-40))</f>
        <v/>
      </c>
      <c r="H21" s="17" t="str">
        <f aca="false">IF(N($E21)=0,"",(MIN($E21,40)+$F21+$G21*1.5)*$D21)</f>
        <v/>
      </c>
      <c r="I21" s="18" t="str">
        <f aca="false">IF(N($E21)=0,"",$H21*요율!$B$11)</f>
        <v/>
      </c>
      <c r="J21" s="19" t="str">
        <f aca="false">IF(N($E21)=0,"",($E21+$F21)*요율!$B$11)</f>
        <v/>
      </c>
      <c r="K21" s="17" t="str">
        <f aca="false">IF(N($E21)=0,"",IF($E21&lt;15,0,$I21*요율!$B$4))</f>
        <v/>
      </c>
      <c r="L21" s="17" t="str">
        <f aca="false">IF(N($E21)=0,"",IF($E21&lt;15,0,$I21*요율!$B$5))</f>
        <v/>
      </c>
      <c r="M21" s="17" t="str">
        <f aca="false">IF(N($E21)=0,"",$L21*요율!$B$6)</f>
        <v/>
      </c>
      <c r="N21" s="17" t="str">
        <f aca="false">IF(N($E21)=0,"",$I21*(요율!$B$7+요율!$B$8))</f>
        <v/>
      </c>
      <c r="O21" s="17" t="str">
        <f aca="false">IF(N($E21)=0,"",$I21*요율!$B$9)</f>
        <v/>
      </c>
      <c r="P21" s="17" t="str">
        <f aca="false">IF(N($E21)=0,"",SUM($K21:$O21))</f>
        <v/>
      </c>
      <c r="Q21" s="17" t="str">
        <f aca="false">IF(N($E21)=0,"",IF($E21&lt;15,0,$I21/12))</f>
        <v/>
      </c>
      <c r="R21" s="18" t="str">
        <f aca="false">IF(N($E21)=0,"",$I21+$P21+$Q21)</f>
        <v/>
      </c>
      <c r="S21" s="17" t="str">
        <f aca="false">IF(N($J21)=0,"",$R21/$J21)</f>
        <v/>
      </c>
    </row>
    <row r="22" customFormat="false" ht="15" hidden="false" customHeight="false" outlineLevel="0" collapsed="false">
      <c r="A22" s="14"/>
      <c r="B22" s="14"/>
      <c r="C22" s="14"/>
      <c r="D22" s="8"/>
      <c r="E22" s="15"/>
      <c r="F22" s="16" t="str">
        <f aca="false">IF(N($E22)=0,"",IF($E22&lt;15,0,MIN($E22,40)/40*8))</f>
        <v/>
      </c>
      <c r="G22" s="16" t="str">
        <f aca="false">IF(N($E22)=0,"",MAX(0,$E22-40))</f>
        <v/>
      </c>
      <c r="H22" s="17" t="str">
        <f aca="false">IF(N($E22)=0,"",(MIN($E22,40)+$F22+$G22*1.5)*$D22)</f>
        <v/>
      </c>
      <c r="I22" s="18" t="str">
        <f aca="false">IF(N($E22)=0,"",$H22*요율!$B$11)</f>
        <v/>
      </c>
      <c r="J22" s="19" t="str">
        <f aca="false">IF(N($E22)=0,"",($E22+$F22)*요율!$B$11)</f>
        <v/>
      </c>
      <c r="K22" s="17" t="str">
        <f aca="false">IF(N($E22)=0,"",IF($E22&lt;15,0,$I22*요율!$B$4))</f>
        <v/>
      </c>
      <c r="L22" s="17" t="str">
        <f aca="false">IF(N($E22)=0,"",IF($E22&lt;15,0,$I22*요율!$B$5))</f>
        <v/>
      </c>
      <c r="M22" s="17" t="str">
        <f aca="false">IF(N($E22)=0,"",$L22*요율!$B$6)</f>
        <v/>
      </c>
      <c r="N22" s="17" t="str">
        <f aca="false">IF(N($E22)=0,"",$I22*(요율!$B$7+요율!$B$8))</f>
        <v/>
      </c>
      <c r="O22" s="17" t="str">
        <f aca="false">IF(N($E22)=0,"",$I22*요율!$B$9)</f>
        <v/>
      </c>
      <c r="P22" s="17" t="str">
        <f aca="false">IF(N($E22)=0,"",SUM($K22:$O22))</f>
        <v/>
      </c>
      <c r="Q22" s="17" t="str">
        <f aca="false">IF(N($E22)=0,"",IF($E22&lt;15,0,$I22/12))</f>
        <v/>
      </c>
      <c r="R22" s="18" t="str">
        <f aca="false">IF(N($E22)=0,"",$I22+$P22+$Q22)</f>
        <v/>
      </c>
      <c r="S22" s="17" t="str">
        <f aca="false">IF(N($J22)=0,"",$R22/$J22)</f>
        <v/>
      </c>
    </row>
    <row r="23" customFormat="false" ht="15" hidden="false" customHeight="false" outlineLevel="0" collapsed="false">
      <c r="A23" s="14"/>
      <c r="B23" s="14"/>
      <c r="C23" s="14"/>
      <c r="D23" s="8"/>
      <c r="E23" s="15"/>
      <c r="F23" s="16" t="str">
        <f aca="false">IF(N($E23)=0,"",IF($E23&lt;15,0,MIN($E23,40)/40*8))</f>
        <v/>
      </c>
      <c r="G23" s="16" t="str">
        <f aca="false">IF(N($E23)=0,"",MAX(0,$E23-40))</f>
        <v/>
      </c>
      <c r="H23" s="17" t="str">
        <f aca="false">IF(N($E23)=0,"",(MIN($E23,40)+$F23+$G23*1.5)*$D23)</f>
        <v/>
      </c>
      <c r="I23" s="18" t="str">
        <f aca="false">IF(N($E23)=0,"",$H23*요율!$B$11)</f>
        <v/>
      </c>
      <c r="J23" s="19" t="str">
        <f aca="false">IF(N($E23)=0,"",($E23+$F23)*요율!$B$11)</f>
        <v/>
      </c>
      <c r="K23" s="17" t="str">
        <f aca="false">IF(N($E23)=0,"",IF($E23&lt;15,0,$I23*요율!$B$4))</f>
        <v/>
      </c>
      <c r="L23" s="17" t="str">
        <f aca="false">IF(N($E23)=0,"",IF($E23&lt;15,0,$I23*요율!$B$5))</f>
        <v/>
      </c>
      <c r="M23" s="17" t="str">
        <f aca="false">IF(N($E23)=0,"",$L23*요율!$B$6)</f>
        <v/>
      </c>
      <c r="N23" s="17" t="str">
        <f aca="false">IF(N($E23)=0,"",$I23*(요율!$B$7+요율!$B$8))</f>
        <v/>
      </c>
      <c r="O23" s="17" t="str">
        <f aca="false">IF(N($E23)=0,"",$I23*요율!$B$9)</f>
        <v/>
      </c>
      <c r="P23" s="17" t="str">
        <f aca="false">IF(N($E23)=0,"",SUM($K23:$O23))</f>
        <v/>
      </c>
      <c r="Q23" s="17" t="str">
        <f aca="false">IF(N($E23)=0,"",IF($E23&lt;15,0,$I23/12))</f>
        <v/>
      </c>
      <c r="R23" s="18" t="str">
        <f aca="false">IF(N($E23)=0,"",$I23+$P23+$Q23)</f>
        <v/>
      </c>
      <c r="S23" s="17" t="str">
        <f aca="false">IF(N($J23)=0,"",$R23/$J23)</f>
        <v/>
      </c>
    </row>
    <row r="24" customFormat="false" ht="15" hidden="false" customHeight="false" outlineLevel="0" collapsed="false">
      <c r="A24" s="14"/>
      <c r="B24" s="14"/>
      <c r="C24" s="14"/>
      <c r="D24" s="8"/>
      <c r="E24" s="15"/>
      <c r="F24" s="16" t="str">
        <f aca="false">IF(N($E24)=0,"",IF($E24&lt;15,0,MIN($E24,40)/40*8))</f>
        <v/>
      </c>
      <c r="G24" s="16" t="str">
        <f aca="false">IF(N($E24)=0,"",MAX(0,$E24-40))</f>
        <v/>
      </c>
      <c r="H24" s="17" t="str">
        <f aca="false">IF(N($E24)=0,"",(MIN($E24,40)+$F24+$G24*1.5)*$D24)</f>
        <v/>
      </c>
      <c r="I24" s="18" t="str">
        <f aca="false">IF(N($E24)=0,"",$H24*요율!$B$11)</f>
        <v/>
      </c>
      <c r="J24" s="19" t="str">
        <f aca="false">IF(N($E24)=0,"",($E24+$F24)*요율!$B$11)</f>
        <v/>
      </c>
      <c r="K24" s="17" t="str">
        <f aca="false">IF(N($E24)=0,"",IF($E24&lt;15,0,$I24*요율!$B$4))</f>
        <v/>
      </c>
      <c r="L24" s="17" t="str">
        <f aca="false">IF(N($E24)=0,"",IF($E24&lt;15,0,$I24*요율!$B$5))</f>
        <v/>
      </c>
      <c r="M24" s="17" t="str">
        <f aca="false">IF(N($E24)=0,"",$L24*요율!$B$6)</f>
        <v/>
      </c>
      <c r="N24" s="17" t="str">
        <f aca="false">IF(N($E24)=0,"",$I24*(요율!$B$7+요율!$B$8))</f>
        <v/>
      </c>
      <c r="O24" s="17" t="str">
        <f aca="false">IF(N($E24)=0,"",$I24*요율!$B$9)</f>
        <v/>
      </c>
      <c r="P24" s="17" t="str">
        <f aca="false">IF(N($E24)=0,"",SUM($K24:$O24))</f>
        <v/>
      </c>
      <c r="Q24" s="17" t="str">
        <f aca="false">IF(N($E24)=0,"",IF($E24&lt;15,0,$I24/12))</f>
        <v/>
      </c>
      <c r="R24" s="18" t="str">
        <f aca="false">IF(N($E24)=0,"",$I24+$P24+$Q24)</f>
        <v/>
      </c>
      <c r="S24" s="17" t="str">
        <f aca="false">IF(N($J24)=0,"",$R24/$J24)</f>
        <v/>
      </c>
    </row>
    <row r="25" customFormat="false" ht="15" hidden="false" customHeight="false" outlineLevel="0" collapsed="false">
      <c r="A25" s="14"/>
      <c r="B25" s="14"/>
      <c r="C25" s="14"/>
      <c r="D25" s="8"/>
      <c r="E25" s="15"/>
      <c r="F25" s="16" t="str">
        <f aca="false">IF(N($E25)=0,"",IF($E25&lt;15,0,MIN($E25,40)/40*8))</f>
        <v/>
      </c>
      <c r="G25" s="16" t="str">
        <f aca="false">IF(N($E25)=0,"",MAX(0,$E25-40))</f>
        <v/>
      </c>
      <c r="H25" s="17" t="str">
        <f aca="false">IF(N($E25)=0,"",(MIN($E25,40)+$F25+$G25*1.5)*$D25)</f>
        <v/>
      </c>
      <c r="I25" s="18" t="str">
        <f aca="false">IF(N($E25)=0,"",$H25*요율!$B$11)</f>
        <v/>
      </c>
      <c r="J25" s="19" t="str">
        <f aca="false">IF(N($E25)=0,"",($E25+$F25)*요율!$B$11)</f>
        <v/>
      </c>
      <c r="K25" s="17" t="str">
        <f aca="false">IF(N($E25)=0,"",IF($E25&lt;15,0,$I25*요율!$B$4))</f>
        <v/>
      </c>
      <c r="L25" s="17" t="str">
        <f aca="false">IF(N($E25)=0,"",IF($E25&lt;15,0,$I25*요율!$B$5))</f>
        <v/>
      </c>
      <c r="M25" s="17" t="str">
        <f aca="false">IF(N($E25)=0,"",$L25*요율!$B$6)</f>
        <v/>
      </c>
      <c r="N25" s="17" t="str">
        <f aca="false">IF(N($E25)=0,"",$I25*(요율!$B$7+요율!$B$8))</f>
        <v/>
      </c>
      <c r="O25" s="17" t="str">
        <f aca="false">IF(N($E25)=0,"",$I25*요율!$B$9)</f>
        <v/>
      </c>
      <c r="P25" s="17" t="str">
        <f aca="false">IF(N($E25)=0,"",SUM($K25:$O25))</f>
        <v/>
      </c>
      <c r="Q25" s="17" t="str">
        <f aca="false">IF(N($E25)=0,"",IF($E25&lt;15,0,$I25/12))</f>
        <v/>
      </c>
      <c r="R25" s="18" t="str">
        <f aca="false">IF(N($E25)=0,"",$I25+$P25+$Q25)</f>
        <v/>
      </c>
      <c r="S25" s="17" t="str">
        <f aca="false">IF(N($J25)=0,"",$R25/$J25)</f>
        <v/>
      </c>
    </row>
    <row r="26" customFormat="false" ht="15" hidden="false" customHeight="false" outlineLevel="0" collapsed="false">
      <c r="A26" s="14"/>
      <c r="B26" s="14"/>
      <c r="C26" s="14"/>
      <c r="D26" s="8"/>
      <c r="E26" s="15"/>
      <c r="F26" s="16" t="str">
        <f aca="false">IF(N($E26)=0,"",IF($E26&lt;15,0,MIN($E26,40)/40*8))</f>
        <v/>
      </c>
      <c r="G26" s="16" t="str">
        <f aca="false">IF(N($E26)=0,"",MAX(0,$E26-40))</f>
        <v/>
      </c>
      <c r="H26" s="17" t="str">
        <f aca="false">IF(N($E26)=0,"",(MIN($E26,40)+$F26+$G26*1.5)*$D26)</f>
        <v/>
      </c>
      <c r="I26" s="18" t="str">
        <f aca="false">IF(N($E26)=0,"",$H26*요율!$B$11)</f>
        <v/>
      </c>
      <c r="J26" s="19" t="str">
        <f aca="false">IF(N($E26)=0,"",($E26+$F26)*요율!$B$11)</f>
        <v/>
      </c>
      <c r="K26" s="17" t="str">
        <f aca="false">IF(N($E26)=0,"",IF($E26&lt;15,0,$I26*요율!$B$4))</f>
        <v/>
      </c>
      <c r="L26" s="17" t="str">
        <f aca="false">IF(N($E26)=0,"",IF($E26&lt;15,0,$I26*요율!$B$5))</f>
        <v/>
      </c>
      <c r="M26" s="17" t="str">
        <f aca="false">IF(N($E26)=0,"",$L26*요율!$B$6)</f>
        <v/>
      </c>
      <c r="N26" s="17" t="str">
        <f aca="false">IF(N($E26)=0,"",$I26*(요율!$B$7+요율!$B$8))</f>
        <v/>
      </c>
      <c r="O26" s="17" t="str">
        <f aca="false">IF(N($E26)=0,"",$I26*요율!$B$9)</f>
        <v/>
      </c>
      <c r="P26" s="17" t="str">
        <f aca="false">IF(N($E26)=0,"",SUM($K26:$O26))</f>
        <v/>
      </c>
      <c r="Q26" s="17" t="str">
        <f aca="false">IF(N($E26)=0,"",IF($E26&lt;15,0,$I26/12))</f>
        <v/>
      </c>
      <c r="R26" s="18" t="str">
        <f aca="false">IF(N($E26)=0,"",$I26+$P26+$Q26)</f>
        <v/>
      </c>
      <c r="S26" s="17" t="str">
        <f aca="false">IF(N($J26)=0,"",$R26/$J26)</f>
        <v/>
      </c>
    </row>
    <row r="27" customFormat="false" ht="15" hidden="false" customHeight="false" outlineLevel="0" collapsed="false">
      <c r="A27" s="14"/>
      <c r="B27" s="14"/>
      <c r="C27" s="14"/>
      <c r="D27" s="8"/>
      <c r="E27" s="15"/>
      <c r="F27" s="16" t="str">
        <f aca="false">IF(N($E27)=0,"",IF($E27&lt;15,0,MIN($E27,40)/40*8))</f>
        <v/>
      </c>
      <c r="G27" s="16" t="str">
        <f aca="false">IF(N($E27)=0,"",MAX(0,$E27-40))</f>
        <v/>
      </c>
      <c r="H27" s="17" t="str">
        <f aca="false">IF(N($E27)=0,"",(MIN($E27,40)+$F27+$G27*1.5)*$D27)</f>
        <v/>
      </c>
      <c r="I27" s="18" t="str">
        <f aca="false">IF(N($E27)=0,"",$H27*요율!$B$11)</f>
        <v/>
      </c>
      <c r="J27" s="19" t="str">
        <f aca="false">IF(N($E27)=0,"",($E27+$F27)*요율!$B$11)</f>
        <v/>
      </c>
      <c r="K27" s="17" t="str">
        <f aca="false">IF(N($E27)=0,"",IF($E27&lt;15,0,$I27*요율!$B$4))</f>
        <v/>
      </c>
      <c r="L27" s="17" t="str">
        <f aca="false">IF(N($E27)=0,"",IF($E27&lt;15,0,$I27*요율!$B$5))</f>
        <v/>
      </c>
      <c r="M27" s="17" t="str">
        <f aca="false">IF(N($E27)=0,"",$L27*요율!$B$6)</f>
        <v/>
      </c>
      <c r="N27" s="17" t="str">
        <f aca="false">IF(N($E27)=0,"",$I27*(요율!$B$7+요율!$B$8))</f>
        <v/>
      </c>
      <c r="O27" s="17" t="str">
        <f aca="false">IF(N($E27)=0,"",$I27*요율!$B$9)</f>
        <v/>
      </c>
      <c r="P27" s="17" t="str">
        <f aca="false">IF(N($E27)=0,"",SUM($K27:$O27))</f>
        <v/>
      </c>
      <c r="Q27" s="17" t="str">
        <f aca="false">IF(N($E27)=0,"",IF($E27&lt;15,0,$I27/12))</f>
        <v/>
      </c>
      <c r="R27" s="18" t="str">
        <f aca="false">IF(N($E27)=0,"",$I27+$P27+$Q27)</f>
        <v/>
      </c>
      <c r="S27" s="17" t="str">
        <f aca="false">IF(N($J27)=0,"",$R27/$J27)</f>
        <v/>
      </c>
    </row>
    <row r="28" customFormat="false" ht="15" hidden="false" customHeight="false" outlineLevel="0" collapsed="false">
      <c r="A28" s="14"/>
      <c r="B28" s="14"/>
      <c r="C28" s="14"/>
      <c r="D28" s="8"/>
      <c r="E28" s="15"/>
      <c r="F28" s="16" t="str">
        <f aca="false">IF(N($E28)=0,"",IF($E28&lt;15,0,MIN($E28,40)/40*8))</f>
        <v/>
      </c>
      <c r="G28" s="16" t="str">
        <f aca="false">IF(N($E28)=0,"",MAX(0,$E28-40))</f>
        <v/>
      </c>
      <c r="H28" s="17" t="str">
        <f aca="false">IF(N($E28)=0,"",(MIN($E28,40)+$F28+$G28*1.5)*$D28)</f>
        <v/>
      </c>
      <c r="I28" s="18" t="str">
        <f aca="false">IF(N($E28)=0,"",$H28*요율!$B$11)</f>
        <v/>
      </c>
      <c r="J28" s="19" t="str">
        <f aca="false">IF(N($E28)=0,"",($E28+$F28)*요율!$B$11)</f>
        <v/>
      </c>
      <c r="K28" s="17" t="str">
        <f aca="false">IF(N($E28)=0,"",IF($E28&lt;15,0,$I28*요율!$B$4))</f>
        <v/>
      </c>
      <c r="L28" s="17" t="str">
        <f aca="false">IF(N($E28)=0,"",IF($E28&lt;15,0,$I28*요율!$B$5))</f>
        <v/>
      </c>
      <c r="M28" s="17" t="str">
        <f aca="false">IF(N($E28)=0,"",$L28*요율!$B$6)</f>
        <v/>
      </c>
      <c r="N28" s="17" t="str">
        <f aca="false">IF(N($E28)=0,"",$I28*(요율!$B$7+요율!$B$8))</f>
        <v/>
      </c>
      <c r="O28" s="17" t="str">
        <f aca="false">IF(N($E28)=0,"",$I28*요율!$B$9)</f>
        <v/>
      </c>
      <c r="P28" s="17" t="str">
        <f aca="false">IF(N($E28)=0,"",SUM($K28:$O28))</f>
        <v/>
      </c>
      <c r="Q28" s="17" t="str">
        <f aca="false">IF(N($E28)=0,"",IF($E28&lt;15,0,$I28/12))</f>
        <v/>
      </c>
      <c r="R28" s="18" t="str">
        <f aca="false">IF(N($E28)=0,"",$I28+$P28+$Q28)</f>
        <v/>
      </c>
      <c r="S28" s="17" t="str">
        <f aca="false">IF(N($J28)=0,"",$R28/$J28)</f>
        <v/>
      </c>
    </row>
    <row r="29" customFormat="false" ht="15" hidden="false" customHeight="false" outlineLevel="0" collapsed="false">
      <c r="A29" s="14"/>
      <c r="B29" s="14"/>
      <c r="C29" s="14"/>
      <c r="D29" s="8"/>
      <c r="E29" s="15"/>
      <c r="F29" s="16" t="str">
        <f aca="false">IF(N($E29)=0,"",IF($E29&lt;15,0,MIN($E29,40)/40*8))</f>
        <v/>
      </c>
      <c r="G29" s="16" t="str">
        <f aca="false">IF(N($E29)=0,"",MAX(0,$E29-40))</f>
        <v/>
      </c>
      <c r="H29" s="17" t="str">
        <f aca="false">IF(N($E29)=0,"",(MIN($E29,40)+$F29+$G29*1.5)*$D29)</f>
        <v/>
      </c>
      <c r="I29" s="18" t="str">
        <f aca="false">IF(N($E29)=0,"",$H29*요율!$B$11)</f>
        <v/>
      </c>
      <c r="J29" s="19" t="str">
        <f aca="false">IF(N($E29)=0,"",($E29+$F29)*요율!$B$11)</f>
        <v/>
      </c>
      <c r="K29" s="17" t="str">
        <f aca="false">IF(N($E29)=0,"",IF($E29&lt;15,0,$I29*요율!$B$4))</f>
        <v/>
      </c>
      <c r="L29" s="17" t="str">
        <f aca="false">IF(N($E29)=0,"",IF($E29&lt;15,0,$I29*요율!$B$5))</f>
        <v/>
      </c>
      <c r="M29" s="17" t="str">
        <f aca="false">IF(N($E29)=0,"",$L29*요율!$B$6)</f>
        <v/>
      </c>
      <c r="N29" s="17" t="str">
        <f aca="false">IF(N($E29)=0,"",$I29*(요율!$B$7+요율!$B$8))</f>
        <v/>
      </c>
      <c r="O29" s="17" t="str">
        <f aca="false">IF(N($E29)=0,"",$I29*요율!$B$9)</f>
        <v/>
      </c>
      <c r="P29" s="17" t="str">
        <f aca="false">IF(N($E29)=0,"",SUM($K29:$O29))</f>
        <v/>
      </c>
      <c r="Q29" s="17" t="str">
        <f aca="false">IF(N($E29)=0,"",IF($E29&lt;15,0,$I29/12))</f>
        <v/>
      </c>
      <c r="R29" s="18" t="str">
        <f aca="false">IF(N($E29)=0,"",$I29+$P29+$Q29)</f>
        <v/>
      </c>
      <c r="S29" s="17" t="str">
        <f aca="false">IF(N($J29)=0,"",$R29/$J29)</f>
        <v/>
      </c>
    </row>
    <row r="30" customFormat="false" ht="15" hidden="false" customHeight="false" outlineLevel="0" collapsed="false">
      <c r="A30" s="14"/>
      <c r="B30" s="14"/>
      <c r="C30" s="14"/>
      <c r="D30" s="8"/>
      <c r="E30" s="15"/>
      <c r="F30" s="16" t="str">
        <f aca="false">IF(N($E30)=0,"",IF($E30&lt;15,0,MIN($E30,40)/40*8))</f>
        <v/>
      </c>
      <c r="G30" s="16" t="str">
        <f aca="false">IF(N($E30)=0,"",MAX(0,$E30-40))</f>
        <v/>
      </c>
      <c r="H30" s="17" t="str">
        <f aca="false">IF(N($E30)=0,"",(MIN($E30,40)+$F30+$G30*1.5)*$D30)</f>
        <v/>
      </c>
      <c r="I30" s="18" t="str">
        <f aca="false">IF(N($E30)=0,"",$H30*요율!$B$11)</f>
        <v/>
      </c>
      <c r="J30" s="19" t="str">
        <f aca="false">IF(N($E30)=0,"",($E30+$F30)*요율!$B$11)</f>
        <v/>
      </c>
      <c r="K30" s="17" t="str">
        <f aca="false">IF(N($E30)=0,"",IF($E30&lt;15,0,$I30*요율!$B$4))</f>
        <v/>
      </c>
      <c r="L30" s="17" t="str">
        <f aca="false">IF(N($E30)=0,"",IF($E30&lt;15,0,$I30*요율!$B$5))</f>
        <v/>
      </c>
      <c r="M30" s="17" t="str">
        <f aca="false">IF(N($E30)=0,"",$L30*요율!$B$6)</f>
        <v/>
      </c>
      <c r="N30" s="17" t="str">
        <f aca="false">IF(N($E30)=0,"",$I30*(요율!$B$7+요율!$B$8))</f>
        <v/>
      </c>
      <c r="O30" s="17" t="str">
        <f aca="false">IF(N($E30)=0,"",$I30*요율!$B$9)</f>
        <v/>
      </c>
      <c r="P30" s="17" t="str">
        <f aca="false">IF(N($E30)=0,"",SUM($K30:$O30))</f>
        <v/>
      </c>
      <c r="Q30" s="17" t="str">
        <f aca="false">IF(N($E30)=0,"",IF($E30&lt;15,0,$I30/12))</f>
        <v/>
      </c>
      <c r="R30" s="18" t="str">
        <f aca="false">IF(N($E30)=0,"",$I30+$P30+$Q30)</f>
        <v/>
      </c>
      <c r="S30" s="17" t="str">
        <f aca="false">IF(N($J30)=0,"",$R30/$J30)</f>
        <v/>
      </c>
    </row>
    <row r="31" customFormat="false" ht="15" hidden="false" customHeight="false" outlineLevel="0" collapsed="false">
      <c r="A31" s="14"/>
      <c r="B31" s="14"/>
      <c r="C31" s="14"/>
      <c r="D31" s="8"/>
      <c r="E31" s="15"/>
      <c r="F31" s="16" t="str">
        <f aca="false">IF(N($E31)=0,"",IF($E31&lt;15,0,MIN($E31,40)/40*8))</f>
        <v/>
      </c>
      <c r="G31" s="16" t="str">
        <f aca="false">IF(N($E31)=0,"",MAX(0,$E31-40))</f>
        <v/>
      </c>
      <c r="H31" s="17" t="str">
        <f aca="false">IF(N($E31)=0,"",(MIN($E31,40)+$F31+$G31*1.5)*$D31)</f>
        <v/>
      </c>
      <c r="I31" s="18" t="str">
        <f aca="false">IF(N($E31)=0,"",$H31*요율!$B$11)</f>
        <v/>
      </c>
      <c r="J31" s="19" t="str">
        <f aca="false">IF(N($E31)=0,"",($E31+$F31)*요율!$B$11)</f>
        <v/>
      </c>
      <c r="K31" s="17" t="str">
        <f aca="false">IF(N($E31)=0,"",IF($E31&lt;15,0,$I31*요율!$B$4))</f>
        <v/>
      </c>
      <c r="L31" s="17" t="str">
        <f aca="false">IF(N($E31)=0,"",IF($E31&lt;15,0,$I31*요율!$B$5))</f>
        <v/>
      </c>
      <c r="M31" s="17" t="str">
        <f aca="false">IF(N($E31)=0,"",$L31*요율!$B$6)</f>
        <v/>
      </c>
      <c r="N31" s="17" t="str">
        <f aca="false">IF(N($E31)=0,"",$I31*(요율!$B$7+요율!$B$8))</f>
        <v/>
      </c>
      <c r="O31" s="17" t="str">
        <f aca="false">IF(N($E31)=0,"",$I31*요율!$B$9)</f>
        <v/>
      </c>
      <c r="P31" s="17" t="str">
        <f aca="false">IF(N($E31)=0,"",SUM($K31:$O31))</f>
        <v/>
      </c>
      <c r="Q31" s="17" t="str">
        <f aca="false">IF(N($E31)=0,"",IF($E31&lt;15,0,$I31/12))</f>
        <v/>
      </c>
      <c r="R31" s="18" t="str">
        <f aca="false">IF(N($E31)=0,"",$I31+$P31+$Q31)</f>
        <v/>
      </c>
      <c r="S31" s="17" t="str">
        <f aca="false">IF(N($J31)=0,"",$R31/$J31)</f>
        <v/>
      </c>
    </row>
    <row r="32" customFormat="false" ht="15" hidden="false" customHeight="false" outlineLevel="0" collapsed="false">
      <c r="A32" s="14"/>
      <c r="B32" s="14"/>
      <c r="C32" s="14"/>
      <c r="D32" s="8"/>
      <c r="E32" s="15"/>
      <c r="F32" s="16" t="str">
        <f aca="false">IF(N($E32)=0,"",IF($E32&lt;15,0,MIN($E32,40)/40*8))</f>
        <v/>
      </c>
      <c r="G32" s="16" t="str">
        <f aca="false">IF(N($E32)=0,"",MAX(0,$E32-40))</f>
        <v/>
      </c>
      <c r="H32" s="17" t="str">
        <f aca="false">IF(N($E32)=0,"",(MIN($E32,40)+$F32+$G32*1.5)*$D32)</f>
        <v/>
      </c>
      <c r="I32" s="18" t="str">
        <f aca="false">IF(N($E32)=0,"",$H32*요율!$B$11)</f>
        <v/>
      </c>
      <c r="J32" s="19" t="str">
        <f aca="false">IF(N($E32)=0,"",($E32+$F32)*요율!$B$11)</f>
        <v/>
      </c>
      <c r="K32" s="17" t="str">
        <f aca="false">IF(N($E32)=0,"",IF($E32&lt;15,0,$I32*요율!$B$4))</f>
        <v/>
      </c>
      <c r="L32" s="17" t="str">
        <f aca="false">IF(N($E32)=0,"",IF($E32&lt;15,0,$I32*요율!$B$5))</f>
        <v/>
      </c>
      <c r="M32" s="17" t="str">
        <f aca="false">IF(N($E32)=0,"",$L32*요율!$B$6)</f>
        <v/>
      </c>
      <c r="N32" s="17" t="str">
        <f aca="false">IF(N($E32)=0,"",$I32*(요율!$B$7+요율!$B$8))</f>
        <v/>
      </c>
      <c r="O32" s="17" t="str">
        <f aca="false">IF(N($E32)=0,"",$I32*요율!$B$9)</f>
        <v/>
      </c>
      <c r="P32" s="17" t="str">
        <f aca="false">IF(N($E32)=0,"",SUM($K32:$O32))</f>
        <v/>
      </c>
      <c r="Q32" s="17" t="str">
        <f aca="false">IF(N($E32)=0,"",IF($E32&lt;15,0,$I32/12))</f>
        <v/>
      </c>
      <c r="R32" s="18" t="str">
        <f aca="false">IF(N($E32)=0,"",$I32+$P32+$Q32)</f>
        <v/>
      </c>
      <c r="S32" s="17" t="str">
        <f aca="false">IF(N($J32)=0,"",$R32/$J32)</f>
        <v/>
      </c>
    </row>
    <row r="33" customFormat="false" ht="15" hidden="false" customHeight="false" outlineLevel="0" collapsed="false">
      <c r="A33" s="14"/>
      <c r="B33" s="14"/>
      <c r="C33" s="14"/>
      <c r="D33" s="8"/>
      <c r="E33" s="15"/>
      <c r="F33" s="16" t="str">
        <f aca="false">IF(N($E33)=0,"",IF($E33&lt;15,0,MIN($E33,40)/40*8))</f>
        <v/>
      </c>
      <c r="G33" s="16" t="str">
        <f aca="false">IF(N($E33)=0,"",MAX(0,$E33-40))</f>
        <v/>
      </c>
      <c r="H33" s="17" t="str">
        <f aca="false">IF(N($E33)=0,"",(MIN($E33,40)+$F33+$G33*1.5)*$D33)</f>
        <v/>
      </c>
      <c r="I33" s="18" t="str">
        <f aca="false">IF(N($E33)=0,"",$H33*요율!$B$11)</f>
        <v/>
      </c>
      <c r="J33" s="19" t="str">
        <f aca="false">IF(N($E33)=0,"",($E33+$F33)*요율!$B$11)</f>
        <v/>
      </c>
      <c r="K33" s="17" t="str">
        <f aca="false">IF(N($E33)=0,"",IF($E33&lt;15,0,$I33*요율!$B$4))</f>
        <v/>
      </c>
      <c r="L33" s="17" t="str">
        <f aca="false">IF(N($E33)=0,"",IF($E33&lt;15,0,$I33*요율!$B$5))</f>
        <v/>
      </c>
      <c r="M33" s="17" t="str">
        <f aca="false">IF(N($E33)=0,"",$L33*요율!$B$6)</f>
        <v/>
      </c>
      <c r="N33" s="17" t="str">
        <f aca="false">IF(N($E33)=0,"",$I33*(요율!$B$7+요율!$B$8))</f>
        <v/>
      </c>
      <c r="O33" s="17" t="str">
        <f aca="false">IF(N($E33)=0,"",$I33*요율!$B$9)</f>
        <v/>
      </c>
      <c r="P33" s="17" t="str">
        <f aca="false">IF(N($E33)=0,"",SUM($K33:$O33))</f>
        <v/>
      </c>
      <c r="Q33" s="17" t="str">
        <f aca="false">IF(N($E33)=0,"",IF($E33&lt;15,0,$I33/12))</f>
        <v/>
      </c>
      <c r="R33" s="18" t="str">
        <f aca="false">IF(N($E33)=0,"",$I33+$P33+$Q33)</f>
        <v/>
      </c>
      <c r="S33" s="17" t="str">
        <f aca="false">IF(N($J33)=0,"",$R33/$J33)</f>
        <v/>
      </c>
    </row>
    <row r="35" customFormat="false" ht="15" hidden="false" customHeight="false" outlineLevel="0" collapsed="false">
      <c r="A35" s="20" t="s">
        <v>54</v>
      </c>
      <c r="E35" s="21" t="n">
        <f aca="false">COUNT(E4:E33)</f>
        <v>3</v>
      </c>
      <c r="H35" s="22" t="n">
        <f aca="false">SUM(H4:H33)</f>
        <v>885360</v>
      </c>
      <c r="I35" s="22" t="n">
        <f aca="false">SUM(I4:I33)</f>
        <v>3847099.91568</v>
      </c>
      <c r="K35" s="22" t="n">
        <f aca="false">SUM(K4:K33)</f>
        <v>156730.9965648</v>
      </c>
      <c r="L35" s="22" t="n">
        <f aca="false">SUM(L4:L33)</f>
        <v>118620.617400096</v>
      </c>
      <c r="M35" s="22" t="n">
        <f aca="false">SUM(M4:M33)</f>
        <v>15586.7491263726</v>
      </c>
      <c r="N35" s="22" t="n">
        <f aca="false">SUM(N4:N33)</f>
        <v>44241.64903032</v>
      </c>
      <c r="O35" s="22" t="n">
        <f aca="false">SUM(O4:O33)</f>
        <v>34623.89924112</v>
      </c>
      <c r="P35" s="22" t="n">
        <f aca="false">SUM(P4:P33)</f>
        <v>369803.911362709</v>
      </c>
      <c r="Q35" s="22" t="n">
        <f aca="false">SUM(Q4:Q33)</f>
        <v>274966.66064</v>
      </c>
      <c r="R35" s="22" t="n">
        <f aca="false">SUM(R4:R33)</f>
        <v>4491870.48768271</v>
      </c>
    </row>
    <row r="37" customFormat="false" ht="15" hidden="false" customHeight="false" outlineLevel="0" collapsed="false">
      <c r="A37" s="23" t="s">
        <v>55</v>
      </c>
    </row>
    <row r="38" customFormat="false" ht="15" hidden="false" customHeight="false" outlineLevel="0" collapsed="false">
      <c r="A38" s="23" t="s">
        <v>56</v>
      </c>
    </row>
    <row r="39" customFormat="false" ht="15" hidden="false" customHeight="false" outlineLevel="0" collapsed="false">
      <c r="A39" s="24" t="s">
        <v>57</v>
      </c>
    </row>
    <row r="40" customFormat="false" ht="15" hidden="false" customHeight="false" outlineLevel="0" collapsed="false">
      <c r="A40" s="23" t="s">
        <v>58</v>
      </c>
    </row>
    <row r="41" customFormat="false" ht="15" hidden="false" customHeight="false" outlineLevel="0" collapsed="false">
      <c r="A41" s="23" t="s">
        <v>59</v>
      </c>
    </row>
    <row r="43" customFormat="false" ht="15" hidden="false" customHeight="false" outlineLevel="0" collapsed="false">
      <c r="A43" s="25" t="s">
        <v>60</v>
      </c>
    </row>
    <row r="44" customFormat="false" ht="15" hidden="false" customHeight="false" outlineLevel="0" collapsed="false">
      <c r="A44" s="23" t="s">
        <v>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48"/>
  </cols>
  <sheetData>
    <row r="1" customFormat="false" ht="16.15" hidden="false" customHeight="false" outlineLevel="0" collapsed="false">
      <c r="A1" s="12" t="s">
        <v>62</v>
      </c>
    </row>
    <row r="3" customFormat="false" ht="30" hidden="false" customHeight="true" outlineLevel="0" collapsed="false">
      <c r="A3" s="2" t="s">
        <v>1</v>
      </c>
      <c r="B3" s="2" t="s">
        <v>63</v>
      </c>
      <c r="C3" s="2" t="s">
        <v>64</v>
      </c>
      <c r="D3" s="2" t="s">
        <v>65</v>
      </c>
    </row>
    <row r="4" customFormat="false" ht="15" hidden="false" customHeight="false" outlineLevel="0" collapsed="false">
      <c r="A4" s="3" t="s">
        <v>66</v>
      </c>
      <c r="B4" s="8" t="n">
        <v>30000000</v>
      </c>
      <c r="C4" s="26"/>
      <c r="D4" s="27" t="s">
        <v>67</v>
      </c>
    </row>
    <row r="5" customFormat="false" ht="15" hidden="false" customHeight="false" outlineLevel="0" collapsed="false">
      <c r="A5" s="3" t="s">
        <v>68</v>
      </c>
      <c r="B5" s="28" t="n">
        <f aca="false">직원명부!$E$35</f>
        <v>3</v>
      </c>
      <c r="C5" s="26"/>
      <c r="D5" s="27"/>
    </row>
    <row r="6" customFormat="false" ht="15" hidden="false" customHeight="false" outlineLevel="0" collapsed="false">
      <c r="A6" s="3" t="s">
        <v>69</v>
      </c>
      <c r="B6" s="29" t="n">
        <f aca="false">직원명부!$I$35</f>
        <v>3847099.91568</v>
      </c>
      <c r="C6" s="26" t="n">
        <f aca="false">IF($B$4=0,"",$B6/$B$4)</f>
        <v>0.128236663856</v>
      </c>
      <c r="D6" s="27" t="s">
        <v>70</v>
      </c>
    </row>
    <row r="7" customFormat="false" ht="15" hidden="false" customHeight="false" outlineLevel="0" collapsed="false">
      <c r="A7" s="30" t="s">
        <v>71</v>
      </c>
      <c r="B7" s="29" t="n">
        <f aca="false">직원명부!$P$35</f>
        <v>369803.911362709</v>
      </c>
      <c r="C7" s="26" t="n">
        <f aca="false">IF($B$4=0,"",$B7/$B$4)</f>
        <v>0.0123267970454236</v>
      </c>
      <c r="D7" s="27"/>
    </row>
    <row r="8" customFormat="false" ht="15" hidden="false" customHeight="false" outlineLevel="0" collapsed="false">
      <c r="A8" s="3" t="s">
        <v>42</v>
      </c>
      <c r="B8" s="29" t="n">
        <f aca="false">직원명부!$Q$35</f>
        <v>274966.66064</v>
      </c>
      <c r="C8" s="26" t="n">
        <f aca="false">IF($B$4=0,"",$B8/$B$4)</f>
        <v>0.00916555535466667</v>
      </c>
      <c r="D8" s="27"/>
    </row>
    <row r="9" customFormat="false" ht="15" hidden="false" customHeight="false" outlineLevel="0" collapsed="false">
      <c r="A9" s="3" t="s">
        <v>72</v>
      </c>
      <c r="B9" s="29" t="n">
        <f aca="false">직원명부!$R$35</f>
        <v>4491870.48768271</v>
      </c>
      <c r="C9" s="26" t="n">
        <f aca="false">IF($B$4=0,"",$B9/$B$4)</f>
        <v>0.14972901625609</v>
      </c>
      <c r="D9" s="27" t="s">
        <v>73</v>
      </c>
    </row>
    <row r="11" customFormat="false" ht="15" hidden="false" customHeight="false" outlineLevel="0" collapsed="false">
      <c r="A11" s="23" t="s">
        <v>74</v>
      </c>
    </row>
    <row r="13" customFormat="false" ht="15" hidden="false" customHeight="false" outlineLevel="0" collapsed="false">
      <c r="A13" s="25" t="s">
        <v>60</v>
      </c>
    </row>
    <row r="14" customFormat="false" ht="15" hidden="false" customHeight="false" outlineLevel="0" collapsed="false">
      <c r="A14" s="23" t="s">
        <v>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2026-09-23T03:08:15Z</dcterms:created>
  <dc:creator>openpyxl</dc:creator>
  <dc:description/>
  <dc:language>en-US</dc:language>
  <cp:lastModifiedBy/>
  <dcterms:modified xsi:type="dcterms:W3CDTF">2026-09-23T03:08:15Z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